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8" documentId="8_{53A2594F-CFED-4DC9-A218-6E0888A3AD95}" xr6:coauthVersionLast="47" xr6:coauthVersionMax="47" xr10:uidLastSave="{D57BB9C1-058B-4C87-9CFB-89BAE66B4566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H68" i="2" s="1"/>
  <c r="F68" i="2"/>
  <c r="E68" i="2"/>
  <c r="H67" i="2"/>
  <c r="G67" i="2"/>
  <c r="F67" i="2"/>
  <c r="E67" i="2"/>
  <c r="G66" i="2"/>
  <c r="F66" i="2"/>
  <c r="H66" i="2" s="1"/>
  <c r="E66" i="2"/>
  <c r="G65" i="2"/>
  <c r="H65" i="2" s="1"/>
  <c r="F65" i="2"/>
  <c r="E65" i="2"/>
  <c r="H64" i="2"/>
  <c r="G64" i="2"/>
  <c r="F64" i="2"/>
  <c r="E64" i="2"/>
  <c r="G63" i="2"/>
  <c r="F63" i="2"/>
  <c r="H63" i="2" s="1"/>
  <c r="E63" i="2"/>
  <c r="G62" i="2"/>
  <c r="H62" i="2" s="1"/>
  <c r="F62" i="2"/>
  <c r="E62" i="2"/>
  <c r="H61" i="2"/>
  <c r="G61" i="2"/>
  <c r="F61" i="2"/>
  <c r="E61" i="2"/>
  <c r="G60" i="2"/>
  <c r="F60" i="2"/>
  <c r="H60" i="2" s="1"/>
  <c r="E60" i="2"/>
  <c r="G59" i="2"/>
  <c r="H59" i="2" s="1"/>
  <c r="F59" i="2"/>
  <c r="E59" i="2"/>
  <c r="H58" i="2"/>
  <c r="G58" i="2"/>
  <c r="F58" i="2"/>
  <c r="E58" i="2"/>
  <c r="G57" i="2"/>
  <c r="F57" i="2"/>
  <c r="H57" i="2" s="1"/>
  <c r="E57" i="2"/>
  <c r="G56" i="2"/>
  <c r="H56" i="2" s="1"/>
  <c r="F56" i="2"/>
  <c r="E56" i="2"/>
  <c r="H55" i="2"/>
  <c r="G55" i="2"/>
  <c r="F55" i="2"/>
  <c r="E55" i="2"/>
  <c r="G54" i="2"/>
  <c r="F54" i="2"/>
  <c r="H54" i="2" s="1"/>
  <c r="E54" i="2"/>
  <c r="G53" i="2"/>
  <c r="H53" i="2" s="1"/>
  <c r="F53" i="2"/>
  <c r="E53" i="2"/>
  <c r="H52" i="2"/>
  <c r="G52" i="2"/>
  <c r="F52" i="2"/>
  <c r="E52" i="2"/>
  <c r="G51" i="2"/>
  <c r="F51" i="2"/>
  <c r="H51" i="2" s="1"/>
  <c r="E51" i="2"/>
  <c r="G50" i="2"/>
  <c r="H50" i="2" s="1"/>
  <c r="F50" i="2"/>
  <c r="E50" i="2"/>
  <c r="H49" i="2"/>
  <c r="G49" i="2"/>
  <c r="F49" i="2"/>
  <c r="E49" i="2"/>
  <c r="G48" i="2"/>
  <c r="F48" i="2"/>
  <c r="H48" i="2" s="1"/>
  <c r="E48" i="2"/>
  <c r="G47" i="2"/>
  <c r="H47" i="2" s="1"/>
  <c r="F47" i="2"/>
  <c r="E47" i="2"/>
  <c r="H46" i="2"/>
  <c r="G46" i="2"/>
  <c r="F46" i="2"/>
  <c r="E46" i="2"/>
  <c r="G45" i="2"/>
  <c r="F45" i="2"/>
  <c r="H45" i="2" s="1"/>
  <c r="E45" i="2"/>
  <c r="G44" i="2"/>
  <c r="H44" i="2" s="1"/>
  <c r="F44" i="2"/>
  <c r="E44" i="2"/>
  <c r="H43" i="2"/>
  <c r="G43" i="2"/>
  <c r="F43" i="2"/>
  <c r="E43" i="2"/>
  <c r="G42" i="2"/>
  <c r="F42" i="2"/>
  <c r="H42" i="2" s="1"/>
  <c r="E42" i="2"/>
  <c r="G41" i="2"/>
  <c r="H41" i="2" s="1"/>
  <c r="F41" i="2"/>
  <c r="E41" i="2"/>
  <c r="H40" i="2"/>
  <c r="G40" i="2"/>
  <c r="F40" i="2"/>
  <c r="E40" i="2"/>
  <c r="G39" i="2"/>
  <c r="F39" i="2"/>
  <c r="H39" i="2" s="1"/>
  <c r="E39" i="2"/>
  <c r="G38" i="2"/>
  <c r="H38" i="2" s="1"/>
  <c r="F38" i="2"/>
  <c r="E38" i="2"/>
  <c r="G37" i="2"/>
  <c r="H37" i="2" s="1"/>
  <c r="F37" i="2"/>
  <c r="E37" i="2"/>
  <c r="G36" i="2"/>
  <c r="F36" i="2"/>
  <c r="H36" i="2" s="1"/>
  <c r="E36" i="2"/>
  <c r="G35" i="2"/>
  <c r="H35" i="2" s="1"/>
  <c r="F35" i="2"/>
  <c r="E35" i="2"/>
  <c r="G34" i="2"/>
  <c r="H34" i="2" s="1"/>
  <c r="F34" i="2"/>
  <c r="E34" i="2"/>
  <c r="G33" i="2"/>
  <c r="F33" i="2"/>
  <c r="H33" i="2" s="1"/>
  <c r="E33" i="2"/>
  <c r="G32" i="2"/>
  <c r="H32" i="2" s="1"/>
  <c r="F32" i="2"/>
  <c r="E32" i="2"/>
  <c r="G31" i="2"/>
  <c r="H31" i="2" s="1"/>
  <c r="F31" i="2"/>
  <c r="E31" i="2"/>
  <c r="G30" i="2"/>
  <c r="F30" i="2"/>
  <c r="H30" i="2" s="1"/>
  <c r="E30" i="2"/>
  <c r="G29" i="2"/>
  <c r="H29" i="2" s="1"/>
  <c r="F29" i="2"/>
  <c r="E29" i="2"/>
  <c r="G28" i="2"/>
  <c r="H28" i="2" s="1"/>
  <c r="F28" i="2"/>
  <c r="E28" i="2"/>
  <c r="G27" i="2"/>
  <c r="F27" i="2"/>
  <c r="H27" i="2" s="1"/>
  <c r="E27" i="2"/>
  <c r="G26" i="2"/>
  <c r="H26" i="2" s="1"/>
  <c r="F26" i="2"/>
  <c r="E26" i="2"/>
  <c r="G25" i="2"/>
  <c r="H25" i="2" s="1"/>
  <c r="F25" i="2"/>
  <c r="E25" i="2"/>
  <c r="G24" i="2"/>
  <c r="F24" i="2"/>
  <c r="H24" i="2" s="1"/>
  <c r="E24" i="2"/>
  <c r="G23" i="2"/>
  <c r="H23" i="2" s="1"/>
  <c r="F23" i="2"/>
  <c r="E23" i="2"/>
  <c r="G22" i="2"/>
  <c r="H22" i="2" s="1"/>
  <c r="F22" i="2"/>
  <c r="E22" i="2"/>
  <c r="G21" i="2"/>
  <c r="F21" i="2"/>
  <c r="H21" i="2" s="1"/>
  <c r="E21" i="2"/>
  <c r="G20" i="2"/>
  <c r="H20" i="2" s="1"/>
  <c r="F20" i="2"/>
  <c r="E20" i="2"/>
  <c r="G19" i="2"/>
  <c r="H19" i="2" s="1"/>
  <c r="F19" i="2"/>
  <c r="E19" i="2"/>
  <c r="G18" i="2"/>
  <c r="F18" i="2"/>
  <c r="H18" i="2" s="1"/>
  <c r="E18" i="2"/>
  <c r="G17" i="2"/>
  <c r="H17" i="2" s="1"/>
  <c r="F17" i="2"/>
  <c r="E17" i="2"/>
  <c r="G16" i="2"/>
  <c r="H16" i="2" s="1"/>
  <c r="F16" i="2"/>
  <c r="E16" i="2"/>
  <c r="G15" i="2"/>
  <c r="F15" i="2"/>
  <c r="H15" i="2" s="1"/>
  <c r="E15" i="2"/>
  <c r="G14" i="2"/>
  <c r="H14" i="2" s="1"/>
  <c r="F14" i="2"/>
  <c r="E14" i="2"/>
  <c r="G13" i="2"/>
  <c r="H13" i="2" s="1"/>
  <c r="F13" i="2"/>
  <c r="E13" i="2"/>
  <c r="G12" i="2"/>
  <c r="F12" i="2"/>
  <c r="H12" i="2" s="1"/>
  <c r="E12" i="2"/>
  <c r="G11" i="2"/>
  <c r="H11" i="2" s="1"/>
  <c r="F11" i="2"/>
  <c r="E11" i="2"/>
  <c r="G10" i="2"/>
  <c r="H10" i="2" s="1"/>
  <c r="F10" i="2"/>
  <c r="E10" i="2"/>
  <c r="G9" i="2"/>
  <c r="F9" i="2"/>
  <c r="H9" i="2" s="1"/>
  <c r="E9" i="2"/>
  <c r="G7" i="2"/>
  <c r="F7" i="2"/>
  <c r="H7" i="2" s="1"/>
  <c r="E7" i="2"/>
  <c r="F68" i="5"/>
  <c r="D72" i="2" l="1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<sst xmlns="http://schemas.openxmlformats.org/spreadsheetml/2006/main" count="541" uniqueCount="219">
  <si>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</si>
  <si>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</si>
  <si>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</si>
  <si>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</si>
  <si>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</si>
  <si>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</si>
  <si>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</si>
  <si>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</si>
  <si>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</si>
  <si>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</si>
  <si>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</si>
  <si>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</si>
  <si>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</si>
  <si>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</si>
  <si>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</si>
  <si>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</si>
  <si>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</si>
  <si>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</si>
  <si>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</si>
  <si>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</si>
  <si>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</si>
  <si>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</si>
  <si>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</si>
  <si>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</si>
  <si>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</si>
  <si>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</si>
  <si>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</si>
  <si>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</si>
  <si>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</si>
  <si>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</si>
  <si>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</si>
  <si>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</si>
  <si>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</si>
  <si>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</si>
  <si>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</si>
  <si>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</si>
  <si>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</si>
  <si>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</si>
  <si>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</si>
  <si>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</si>
  <si>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</si>
  <si>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</si>
  <si>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</si>
  <si>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</si>
  <si>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</si>
  <si>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</si>
  <si>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</si>
  <si>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</si>
  <si>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</si>
  <si>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</si>
  <si>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</si>
  <si>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</si>
  <si>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</si>
  <si>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</si>
  <si>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</si>
  <si>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</si>
  <si>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</si>
  <si>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</si>
  <si>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</si>
  <si>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</si>
  <si>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</si>
  <si>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</si>
  <si>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</si>
  <si>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</si>
  <si>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</si>
  <si>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</si>
  <si>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</si>
  <si>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</si>
  <si>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</si>
  <si>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</si>
  <si>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</si>
  <si>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</si>
  <si>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</si>
  <si>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</si>
  <si>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</si>
  <si>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</si>
  <si>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</si>
  <si>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</si>
  <si>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</si>
  <si>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</si>
  <si>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</si>
  <si>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</si>
  <si>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</si>
  <si>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</si>
  <si>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</si>
  <si>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</si>
  <si>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</si>
  <si>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</si>
  <si>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</si>
  <si>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</si>
  <si>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</si>
  <si>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</si>
  <si>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</si>
  <si>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</si>
  <si>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</si>
  <si>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</si>
  <si>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</si>
  <si>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</si>
  <si>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</si>
  <si>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</si>
  <si>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</si>
  <si>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</si>
  <si>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</si>
  <si>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</si>
  <si>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</si>
  <si>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</si>
  <si>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</si>
  <si>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</si>
  <si>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</si>
  <si>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</si>
  <si>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</si>
  <si>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</si>
  <si>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</si>
  <si>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</si>
  <si>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</si>
  <si>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</si>
  <si>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</si>
  <si>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</si>
  <si>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</si>
  <si>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</si>
  <si>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</si>
  <si>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</si>
  <si>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</si>
  <si>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</si>
  <si>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</si>
  <si>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</si>
  <si>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</si>
  <si>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</si>
  <si>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</si>
  <si>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</si>
  <si>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</si>
  <si>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</si>
  <si>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</si>
  <si>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</si>
  <si>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</si>
  <si>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</si>
  <si>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</si>
  <si>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</si>
  <si>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</si>
  <si>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</si>
  <si>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</si>
  <si>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</si>
  <si>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</si>
  <si>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</si>
  <si>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</si>
  <si>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</si>
  <si>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</si>
  <si>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</si>
  <si>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</si>
  <si>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</si>
  <si>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</si>
  <si>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</si>
  <si>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</si>
  <si>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</si>
  <si>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</si>
  <si>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</si>
  <si>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</si>
  <si>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</si>
  <si>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</si>
  <si>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</si>
  <si>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</si>
  <si>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</si>
  <si>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</si>
  <si>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</si>
  <si>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</si>
  <si>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</si>
  <si>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</si>
  <si>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</si>
  <si>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</si>
  <si>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</si>
  <si>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</si>
  <si>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</si>
  <si>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</si>
  <si>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</si>
  <si>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</si>
  <si>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</si>
  <si>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</si>
  <si>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</si>
  <si>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</si>
  <si>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</si>
  <si>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</si>
  <si>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</si>
  <si>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</si>
  <si>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</si>
  <si>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</si>
  <si>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</si>
  <si>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</si>
  <si>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</si>
  <si>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</si>
  <si>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</si>
  <si>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</si>
  <si>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</si>
  <si>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</si>
  <si>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</si>
  <si>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</si>
  <si>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</si>
  <si>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</si>
  <si>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</si>
  <si>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</si>
  <si>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</si>
  <si>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</si>
  <si>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</si>
  <si>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</si>
  <si>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</si>
  <si>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</si>
  <si>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</si>
  <si>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</si>
  <si>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</si>
  <si>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</si>
  <si>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</si>
  <si>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</si>
  <si>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</si>
  <si>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</si>
  <si>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</si>
  <si>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</si>
  <si>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</si>
  <si>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</si>
  <si>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</si>
  <si>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RENO GALLIERA (BO)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</si>
</sst>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D11" sqref="D11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20.28515625" style="20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5" t="s">
        <v>0</v>
      </c>
      <c r="B1" s="275"/>
      <c r="C1" s="275"/>
      <c r="D1" s="277" t="s">
        <v>218</v>
      </c>
      <c r="E1" s="278"/>
      <c r="F1" s="278"/>
      <c r="G1" s="278"/>
      <c r="H1" s="279"/>
      <c r="J1" s="238" t="s">
        <v>206</v>
      </c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40"/>
      <c r="BJ1" s="247" t="s">
        <v>207</v>
      </c>
      <c r="BK1" s="248"/>
      <c r="BL1" s="248"/>
      <c r="BM1" s="248"/>
      <c r="BN1" s="248"/>
      <c r="BO1" s="248"/>
      <c r="BP1" s="248"/>
      <c r="BQ1" s="248"/>
      <c r="BR1" s="248"/>
      <c r="BS1" s="248"/>
      <c r="BT1" s="248"/>
      <c r="BU1" s="248"/>
      <c r="BV1" s="248"/>
      <c r="BW1" s="248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8"/>
      <c r="CN1" s="248"/>
      <c r="CO1" s="248"/>
      <c r="CP1" s="248"/>
      <c r="CQ1" s="248"/>
      <c r="CR1" s="248"/>
      <c r="CS1" s="248"/>
      <c r="CT1" s="248"/>
      <c r="CU1" s="248"/>
      <c r="CV1" s="248"/>
      <c r="CW1" s="248"/>
      <c r="CX1" s="248"/>
      <c r="CY1" s="248"/>
      <c r="CZ1" s="248"/>
      <c r="DA1" s="248"/>
      <c r="DB1" s="248"/>
      <c r="DC1" s="248"/>
      <c r="DD1" s="248"/>
      <c r="DE1" s="248"/>
      <c r="DF1" s="248"/>
      <c r="DG1" s="248"/>
      <c r="DH1" s="248"/>
      <c r="DI1" s="248"/>
      <c r="DJ1" s="248"/>
      <c r="DK1" s="248"/>
      <c r="DL1" s="248"/>
      <c r="DM1" s="248"/>
      <c r="DN1" s="248"/>
      <c r="DO1" s="248"/>
      <c r="DP1" s="248"/>
      <c r="DQ1" s="248"/>
      <c r="DR1" s="248"/>
      <c r="DS1" s="248"/>
      <c r="DT1" s="248"/>
      <c r="DU1" s="248"/>
      <c r="DV1" s="248"/>
      <c r="DW1" s="248"/>
      <c r="DX1" s="248"/>
      <c r="DY1" s="249"/>
    </row>
    <row r="2" spans="1:139" ht="12.75" thickBot="1" x14ac:dyDescent="0.25">
      <c r="A2" s="275"/>
      <c r="B2" s="275"/>
      <c r="C2" s="275"/>
      <c r="D2" s="280"/>
      <c r="E2" s="281"/>
      <c r="F2" s="281"/>
      <c r="G2" s="281"/>
      <c r="H2" s="282"/>
      <c r="I2" s="22"/>
      <c r="J2" s="241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3"/>
      <c r="BJ2" s="250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  <c r="CW2" s="251"/>
      <c r="CX2" s="251"/>
      <c r="CY2" s="251"/>
      <c r="CZ2" s="251"/>
      <c r="DA2" s="251"/>
      <c r="DB2" s="251"/>
      <c r="DC2" s="251"/>
      <c r="DD2" s="251"/>
      <c r="DE2" s="251"/>
      <c r="DF2" s="251"/>
      <c r="DG2" s="251"/>
      <c r="DH2" s="251"/>
      <c r="DI2" s="251"/>
      <c r="DJ2" s="251"/>
      <c r="DK2" s="251"/>
      <c r="DL2" s="251"/>
      <c r="DM2" s="251"/>
      <c r="DN2" s="251"/>
      <c r="DO2" s="251"/>
      <c r="DP2" s="251"/>
      <c r="DQ2" s="251"/>
      <c r="DR2" s="251"/>
      <c r="DS2" s="251"/>
      <c r="DT2" s="251"/>
      <c r="DU2" s="251"/>
      <c r="DV2" s="251"/>
      <c r="DW2" s="251"/>
      <c r="DX2" s="251"/>
      <c r="DY2" s="252"/>
      <c r="ED2" s="297" t="s">
        <v>1</v>
      </c>
      <c r="EE2" s="298"/>
    </row>
    <row r="3" spans="1:139" ht="25.5" customHeight="1" thickBot="1" x14ac:dyDescent="0.25">
      <c r="A3" s="276"/>
      <c r="B3" s="276"/>
      <c r="C3" s="276"/>
      <c r="D3" s="283"/>
      <c r="E3" s="284"/>
      <c r="F3" s="284"/>
      <c r="G3" s="284"/>
      <c r="H3" s="285"/>
      <c r="J3" s="244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6"/>
      <c r="BJ3" s="253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54"/>
      <c r="CM3" s="254"/>
      <c r="CN3" s="254"/>
      <c r="CO3" s="254"/>
      <c r="CP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5"/>
      <c r="DZ3" s="293" t="s">
        <v>2</v>
      </c>
      <c r="EA3" s="293"/>
      <c r="EB3" s="293"/>
      <c r="EC3" s="293"/>
      <c r="ED3" s="236" t="s">
        <v>3</v>
      </c>
      <c r="EE3" s="237"/>
    </row>
    <row r="4" spans="1:139" s="27" customFormat="1" ht="30.75" customHeight="1" x14ac:dyDescent="0.2">
      <c r="A4" s="301" t="s">
        <v>4</v>
      </c>
      <c r="B4" s="301" t="s">
        <v>5</v>
      </c>
      <c r="C4" s="303" t="s">
        <v>6</v>
      </c>
      <c r="D4" s="305" t="s">
        <v>216</v>
      </c>
      <c r="E4" s="307" t="s">
        <v>7</v>
      </c>
      <c r="F4" s="305" t="s">
        <v>8</v>
      </c>
      <c r="G4" s="307" t="s">
        <v>9</v>
      </c>
      <c r="H4" s="307" t="s">
        <v>10</v>
      </c>
      <c r="I4" s="309" t="s">
        <v>11</v>
      </c>
      <c r="J4" s="262" t="s">
        <v>12</v>
      </c>
      <c r="K4" s="263"/>
      <c r="L4" s="263"/>
      <c r="M4" s="264"/>
      <c r="N4" s="262" t="s">
        <v>13</v>
      </c>
      <c r="O4" s="263"/>
      <c r="P4" s="263"/>
      <c r="Q4" s="264"/>
      <c r="R4" s="262" t="s">
        <v>14</v>
      </c>
      <c r="S4" s="263"/>
      <c r="T4" s="263"/>
      <c r="U4" s="264"/>
      <c r="V4" s="262" t="s">
        <v>15</v>
      </c>
      <c r="W4" s="263"/>
      <c r="X4" s="263"/>
      <c r="Y4" s="264"/>
      <c r="Z4" s="262" t="s">
        <v>16</v>
      </c>
      <c r="AA4" s="263"/>
      <c r="AB4" s="263"/>
      <c r="AC4" s="264"/>
      <c r="AD4" s="262" t="s">
        <v>17</v>
      </c>
      <c r="AE4" s="263"/>
      <c r="AF4" s="263"/>
      <c r="AG4" s="264"/>
      <c r="AH4" s="262" t="s">
        <v>18</v>
      </c>
      <c r="AI4" s="263"/>
      <c r="AJ4" s="263"/>
      <c r="AK4" s="264"/>
      <c r="AL4" s="262" t="s">
        <v>19</v>
      </c>
      <c r="AM4" s="263"/>
      <c r="AN4" s="263"/>
      <c r="AO4" s="264"/>
      <c r="AP4" s="262" t="s">
        <v>20</v>
      </c>
      <c r="AQ4" s="263"/>
      <c r="AR4" s="263"/>
      <c r="AS4" s="264"/>
      <c r="AT4" s="262" t="s">
        <v>21</v>
      </c>
      <c r="AU4" s="263"/>
      <c r="AV4" s="263"/>
      <c r="AW4" s="264"/>
      <c r="AX4" s="262" t="s">
        <v>22</v>
      </c>
      <c r="AY4" s="263"/>
      <c r="AZ4" s="263"/>
      <c r="BA4" s="264"/>
      <c r="BB4" s="262" t="s">
        <v>23</v>
      </c>
      <c r="BC4" s="263"/>
      <c r="BD4" s="263"/>
      <c r="BE4" s="264"/>
      <c r="BF4" s="262" t="s">
        <v>24</v>
      </c>
      <c r="BG4" s="263"/>
      <c r="BH4" s="263"/>
      <c r="BI4" s="264"/>
      <c r="BJ4" s="259" t="s">
        <v>25</v>
      </c>
      <c r="BK4" s="260"/>
      <c r="BL4" s="260"/>
      <c r="BM4" s="261"/>
      <c r="BN4" s="259" t="s">
        <v>25</v>
      </c>
      <c r="BO4" s="260"/>
      <c r="BP4" s="260"/>
      <c r="BQ4" s="261"/>
      <c r="BR4" s="259" t="s">
        <v>25</v>
      </c>
      <c r="BS4" s="260"/>
      <c r="BT4" s="260"/>
      <c r="BU4" s="261"/>
      <c r="BV4" s="259" t="s">
        <v>25</v>
      </c>
      <c r="BW4" s="260"/>
      <c r="BX4" s="260"/>
      <c r="BY4" s="261"/>
      <c r="BZ4" s="259" t="s">
        <v>25</v>
      </c>
      <c r="CA4" s="260"/>
      <c r="CB4" s="260"/>
      <c r="CC4" s="261"/>
      <c r="CD4" s="259" t="s">
        <v>25</v>
      </c>
      <c r="CE4" s="260"/>
      <c r="CF4" s="260"/>
      <c r="CG4" s="261"/>
      <c r="CH4" s="259" t="s">
        <v>25</v>
      </c>
      <c r="CI4" s="260"/>
      <c r="CJ4" s="260"/>
      <c r="CK4" s="261"/>
      <c r="CL4" s="259" t="s">
        <v>25</v>
      </c>
      <c r="CM4" s="260"/>
      <c r="CN4" s="260"/>
      <c r="CO4" s="261"/>
      <c r="CP4" s="259" t="s">
        <v>25</v>
      </c>
      <c r="CQ4" s="260"/>
      <c r="CR4" s="260"/>
      <c r="CS4" s="261"/>
      <c r="CT4" s="259" t="s">
        <v>25</v>
      </c>
      <c r="CU4" s="260"/>
      <c r="CV4" s="260"/>
      <c r="CW4" s="261"/>
      <c r="CX4" s="259" t="s">
        <v>25</v>
      </c>
      <c r="CY4" s="260"/>
      <c r="CZ4" s="260"/>
      <c r="DA4" s="261"/>
      <c r="DB4" s="259" t="s">
        <v>25</v>
      </c>
      <c r="DC4" s="260"/>
      <c r="DD4" s="260"/>
      <c r="DE4" s="261"/>
      <c r="DF4" s="259" t="s">
        <v>25</v>
      </c>
      <c r="DG4" s="260"/>
      <c r="DH4" s="260"/>
      <c r="DI4" s="261"/>
      <c r="DJ4" s="259" t="s">
        <v>25</v>
      </c>
      <c r="DK4" s="260"/>
      <c r="DL4" s="260"/>
      <c r="DM4" s="261"/>
      <c r="DN4" s="259" t="s">
        <v>25</v>
      </c>
      <c r="DO4" s="260"/>
      <c r="DP4" s="260"/>
      <c r="DQ4" s="261"/>
      <c r="DR4" s="259" t="s">
        <v>25</v>
      </c>
      <c r="DS4" s="260"/>
      <c r="DT4" s="260"/>
      <c r="DU4" s="261"/>
      <c r="DV4" s="259" t="s">
        <v>25</v>
      </c>
      <c r="DW4" s="260"/>
      <c r="DX4" s="260"/>
      <c r="DY4" s="261"/>
      <c r="DZ4" s="294"/>
      <c r="EA4" s="295"/>
      <c r="EB4" s="295"/>
      <c r="EC4" s="295"/>
      <c r="ED4" s="232" t="s">
        <v>26</v>
      </c>
      <c r="EE4" s="233"/>
      <c r="EF4" s="190"/>
      <c r="EG4" s="286" t="s">
        <v>27</v>
      </c>
      <c r="EH4" s="26"/>
      <c r="EI4" s="26"/>
    </row>
    <row r="5" spans="1:139" s="27" customFormat="1" ht="81" customHeight="1" thickBot="1" x14ac:dyDescent="0.25">
      <c r="A5" s="302"/>
      <c r="B5" s="302"/>
      <c r="C5" s="304"/>
      <c r="D5" s="306"/>
      <c r="E5" s="308"/>
      <c r="F5" s="306"/>
      <c r="G5" s="308"/>
      <c r="H5" s="308"/>
      <c r="I5" s="309"/>
      <c r="J5" s="311" t="s">
        <v>28</v>
      </c>
      <c r="K5" s="312"/>
      <c r="L5" s="312"/>
      <c r="M5" s="313"/>
      <c r="N5" s="311" t="s">
        <v>28</v>
      </c>
      <c r="O5" s="312"/>
      <c r="P5" s="312"/>
      <c r="Q5" s="313"/>
      <c r="R5" s="311" t="s">
        <v>28</v>
      </c>
      <c r="S5" s="312"/>
      <c r="T5" s="312"/>
      <c r="U5" s="313"/>
      <c r="V5" s="311" t="s">
        <v>28</v>
      </c>
      <c r="W5" s="312"/>
      <c r="X5" s="312"/>
      <c r="Y5" s="313"/>
      <c r="Z5" s="311" t="s">
        <v>28</v>
      </c>
      <c r="AA5" s="312"/>
      <c r="AB5" s="312"/>
      <c r="AC5" s="313"/>
      <c r="AD5" s="311" t="s">
        <v>28</v>
      </c>
      <c r="AE5" s="312"/>
      <c r="AF5" s="312"/>
      <c r="AG5" s="313"/>
      <c r="AH5" s="311" t="s">
        <v>28</v>
      </c>
      <c r="AI5" s="312"/>
      <c r="AJ5" s="312"/>
      <c r="AK5" s="313"/>
      <c r="AL5" s="311" t="s">
        <v>28</v>
      </c>
      <c r="AM5" s="312"/>
      <c r="AN5" s="312"/>
      <c r="AO5" s="313"/>
      <c r="AP5" s="311" t="s">
        <v>28</v>
      </c>
      <c r="AQ5" s="312"/>
      <c r="AR5" s="312"/>
      <c r="AS5" s="313"/>
      <c r="AT5" s="311" t="s">
        <v>28</v>
      </c>
      <c r="AU5" s="312"/>
      <c r="AV5" s="312"/>
      <c r="AW5" s="313"/>
      <c r="AX5" s="311" t="s">
        <v>28</v>
      </c>
      <c r="AY5" s="312"/>
      <c r="AZ5" s="312"/>
      <c r="BA5" s="313"/>
      <c r="BB5" s="311" t="s">
        <v>28</v>
      </c>
      <c r="BC5" s="312"/>
      <c r="BD5" s="312"/>
      <c r="BE5" s="313"/>
      <c r="BF5" s="311" t="s">
        <v>28</v>
      </c>
      <c r="BG5" s="312"/>
      <c r="BH5" s="312"/>
      <c r="BI5" s="313"/>
      <c r="BJ5" s="271" t="s">
        <v>29</v>
      </c>
      <c r="BK5" s="272"/>
      <c r="BL5" s="273" t="s">
        <v>30</v>
      </c>
      <c r="BM5" s="274"/>
      <c r="BN5" s="271" t="s">
        <v>29</v>
      </c>
      <c r="BO5" s="272"/>
      <c r="BP5" s="273" t="s">
        <v>30</v>
      </c>
      <c r="BQ5" s="274"/>
      <c r="BR5" s="271" t="s">
        <v>29</v>
      </c>
      <c r="BS5" s="272"/>
      <c r="BT5" s="273" t="s">
        <v>30</v>
      </c>
      <c r="BU5" s="274"/>
      <c r="BV5" s="271" t="s">
        <v>29</v>
      </c>
      <c r="BW5" s="272"/>
      <c r="BX5" s="273" t="s">
        <v>30</v>
      </c>
      <c r="BY5" s="274"/>
      <c r="BZ5" s="271" t="s">
        <v>29</v>
      </c>
      <c r="CA5" s="272"/>
      <c r="CB5" s="273" t="s">
        <v>30</v>
      </c>
      <c r="CC5" s="274"/>
      <c r="CD5" s="271" t="s">
        <v>29</v>
      </c>
      <c r="CE5" s="272"/>
      <c r="CF5" s="273" t="s">
        <v>30</v>
      </c>
      <c r="CG5" s="274"/>
      <c r="CH5" s="271" t="s">
        <v>29</v>
      </c>
      <c r="CI5" s="272"/>
      <c r="CJ5" s="273" t="s">
        <v>30</v>
      </c>
      <c r="CK5" s="274"/>
      <c r="CL5" s="271" t="s">
        <v>29</v>
      </c>
      <c r="CM5" s="272"/>
      <c r="CN5" s="273" t="s">
        <v>30</v>
      </c>
      <c r="CO5" s="274"/>
      <c r="CP5" s="271" t="s">
        <v>29</v>
      </c>
      <c r="CQ5" s="272"/>
      <c r="CR5" s="273" t="s">
        <v>30</v>
      </c>
      <c r="CS5" s="274"/>
      <c r="CT5" s="271" t="s">
        <v>29</v>
      </c>
      <c r="CU5" s="272"/>
      <c r="CV5" s="273" t="s">
        <v>30</v>
      </c>
      <c r="CW5" s="274"/>
      <c r="CX5" s="271" t="s">
        <v>29</v>
      </c>
      <c r="CY5" s="272"/>
      <c r="CZ5" s="273" t="s">
        <v>30</v>
      </c>
      <c r="DA5" s="274"/>
      <c r="DB5" s="271" t="s">
        <v>29</v>
      </c>
      <c r="DC5" s="272"/>
      <c r="DD5" s="273" t="s">
        <v>30</v>
      </c>
      <c r="DE5" s="274"/>
      <c r="DF5" s="271" t="s">
        <v>29</v>
      </c>
      <c r="DG5" s="272"/>
      <c r="DH5" s="273" t="s">
        <v>30</v>
      </c>
      <c r="DI5" s="274"/>
      <c r="DJ5" s="271" t="s">
        <v>29</v>
      </c>
      <c r="DK5" s="272"/>
      <c r="DL5" s="273" t="s">
        <v>30</v>
      </c>
      <c r="DM5" s="274"/>
      <c r="DN5" s="271" t="s">
        <v>29</v>
      </c>
      <c r="DO5" s="272"/>
      <c r="DP5" s="273" t="s">
        <v>30</v>
      </c>
      <c r="DQ5" s="274"/>
      <c r="DR5" s="271" t="s">
        <v>29</v>
      </c>
      <c r="DS5" s="272"/>
      <c r="DT5" s="273" t="s">
        <v>30</v>
      </c>
      <c r="DU5" s="274"/>
      <c r="DV5" s="271" t="s">
        <v>29</v>
      </c>
      <c r="DW5" s="272"/>
      <c r="DX5" s="273" t="s">
        <v>30</v>
      </c>
      <c r="DY5" s="274"/>
      <c r="DZ5" s="28"/>
      <c r="EA5" s="29"/>
      <c r="EB5" s="29"/>
      <c r="EC5" s="29"/>
      <c r="ED5" s="234" t="s">
        <v>31</v>
      </c>
      <c r="EE5" s="235"/>
      <c r="EF5" s="191"/>
      <c r="EG5" s="287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0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88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20354.84</v>
      </c>
      <c r="E7" s="46">
        <f>VLOOKUP(C7,CostoPersonale[[Descrizione]:[Spesa di personale netta
E=A-B-C+C1-D]],10,FALSE)</f>
        <v>0</v>
      </c>
      <c r="F7" s="47">
        <f>+D7-'Costo del personale'!G3</f>
        <v>20354.84</v>
      </c>
      <c r="G7" s="47">
        <f>VLOOKUP(C7,AltrePoste[[DESCRIZIONE]:[RETTIFICHE ALLA SPESA CORRENTE
D=A+A1+A2+B-C]],10,FALSE)</f>
        <v>0</v>
      </c>
      <c r="H7" s="231">
        <f>SUM(IF((F7+G7)&gt;=0,F7+G7,""))</f>
        <v>20354.84</v>
      </c>
      <c r="I7" s="48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20354.84</v>
      </c>
      <c r="EF7" s="47">
        <f t="shared" ref="EF7:EF38" si="5">IF((AND((ED7+EE7)=0)),0,IF((ED7+EE7)&lt;&gt;0,(ED7+EE7),""))</f>
        <v>20354.84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560075.75</v>
      </c>
      <c r="E8" s="46">
        <f>VLOOKUP(C8,CostoPersonale[[Descrizione]:[Spesa di personale netta
E=A-B-C+C1-D]],10,FALSE)</f>
        <v>183839.93</v>
      </c>
      <c r="F8" s="47">
        <f>+D8-'Costo del personale'!G4</f>
        <v>376235.82</v>
      </c>
      <c r="G8" s="47">
        <f>VLOOKUP(C8,AltrePoste[[DESCRIZIONE]:[RETTIFICHE ALLA SPESA CORRENTE
D=A+A1+A2+B-C]],10,FALSE)</f>
        <v>0</v>
      </c>
      <c r="H8" s="231">
        <f>SUM(IF((F8+G8)&gt;=0,F8+G8,""))</f>
        <v>376235.82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183839.93</v>
      </c>
      <c r="EE8" s="209">
        <f t="shared" si="4"/>
        <v>376235.82</v>
      </c>
      <c r="EF8" s="47">
        <f t="shared" si="5"/>
        <v>560075.75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1077324.5</v>
      </c>
      <c r="E9" s="46">
        <f>VLOOKUP(C9,CostoPersonale[[Descrizione]:[Spesa di personale netta
E=A-B-C+C1-D]],10,FALSE)</f>
        <v>185855.41999999998</v>
      </c>
      <c r="F9" s="47">
        <f>+D9-'Costo del personale'!G5</f>
        <v>891469.08000000007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891469.08000000007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185855.41999999998</v>
      </c>
      <c r="EE9" s="209">
        <f t="shared" si="4"/>
        <v>891469.08000000007</v>
      </c>
      <c r="EF9" s="47">
        <f t="shared" si="5"/>
        <v>1077324.5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1">
        <f t="shared" si="66"/>
        <v>0</v>
      </c>
      <c r="I10" s="48" t="str">
        <f t="shared" si="0"/>
        <v/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0</v>
      </c>
      <c r="EE10" s="209">
        <f t="shared" si="4"/>
        <v>0</v>
      </c>
      <c r="EF10" s="47">
        <f t="shared" si="5"/>
        <v>0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231">
        <f t="shared" si="66"/>
        <v>0</v>
      </c>
      <c r="I12" s="48" t="str">
        <f t="shared" si="0"/>
        <v/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0</v>
      </c>
      <c r="EE12" s="209">
        <f t="shared" si="4"/>
        <v>0</v>
      </c>
      <c r="EF12" s="47">
        <f t="shared" si="5"/>
        <v>0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9136.0400000000009</v>
      </c>
      <c r="E13" s="46">
        <f>VLOOKUP(C13,CostoPersonale[[Descrizione]:[Spesa di personale netta
E=A-B-C+C1-D]],10,FALSE)</f>
        <v>9136.0400000000009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>!!!</v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9136.0400000000009</v>
      </c>
      <c r="EE13" s="209">
        <f t="shared" si="4"/>
        <v>0</v>
      </c>
      <c r="EF13" s="47">
        <f t="shared" si="5"/>
        <v>9136.0400000000009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1097357.6500000001</v>
      </c>
      <c r="E14" s="46">
        <f>VLOOKUP(C14,CostoPersonale[[Descrizione]:[Spesa di personale netta
E=A-B-C+C1-D]],10,FALSE)</f>
        <v>315294.31</v>
      </c>
      <c r="F14" s="47">
        <f>+D14-'Costo del personale'!G10</f>
        <v>782063.34000000008</v>
      </c>
      <c r="G14" s="47">
        <f>VLOOKUP(C14,AltrePoste[[DESCRIZIONE]:[RETTIFICHE ALLA SPESA CORRENTE
D=A+A1+A2+B-C]],10,FALSE)</f>
        <v>0</v>
      </c>
      <c r="H14" s="231">
        <f t="shared" si="66"/>
        <v>782063.34000000008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315294.31</v>
      </c>
      <c r="EE14" s="209">
        <f t="shared" si="4"/>
        <v>782063.34000000008</v>
      </c>
      <c r="EF14" s="47">
        <f t="shared" si="5"/>
        <v>1097357.6500000001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112638.82</v>
      </c>
      <c r="E15" s="46">
        <f>VLOOKUP(C15,CostoPersonale[[Descrizione]:[Spesa di personale netta
E=A-B-C+C1-D]],10,FALSE)</f>
        <v>98256.42</v>
      </c>
      <c r="F15" s="47">
        <f>+D15-'Costo del personale'!G11</f>
        <v>14382.400000000009</v>
      </c>
      <c r="G15" s="47">
        <f>VLOOKUP(C15,AltrePoste[[DESCRIZIONE]:[RETTIFICHE ALLA SPESA CORRENTE
D=A+A1+A2+B-C]],10,FALSE)</f>
        <v>0</v>
      </c>
      <c r="H15" s="231">
        <f t="shared" si="66"/>
        <v>14382.400000000009</v>
      </c>
      <c r="I15" s="48" t="str">
        <f t="shared" si="0"/>
        <v>!!!</v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98256.42</v>
      </c>
      <c r="EE15" s="209">
        <f t="shared" si="4"/>
        <v>14382.400000000009</v>
      </c>
      <c r="EF15" s="47">
        <f t="shared" si="5"/>
        <v>112638.82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1138578.6099999999</v>
      </c>
      <c r="E16" s="46">
        <f>VLOOKUP(C16,CostoPersonale[[Descrizione]:[Spesa di personale netta
E=A-B-C+C1-D]],10,FALSE)</f>
        <v>963260.27</v>
      </c>
      <c r="F16" s="47">
        <f>+D16-'Costo del personale'!G12</f>
        <v>175318.33999999985</v>
      </c>
      <c r="G16" s="47">
        <f>VLOOKUP(C16,AltrePoste[[DESCRIZIONE]:[RETTIFICHE ALLA SPESA CORRENTE
D=A+A1+A2+B-C]],10,FALSE)</f>
        <v>0</v>
      </c>
      <c r="H16" s="231">
        <f t="shared" si="66"/>
        <v>175318.33999999985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963260.27</v>
      </c>
      <c r="EE16" s="209">
        <f t="shared" si="4"/>
        <v>175318.33999999985</v>
      </c>
      <c r="EF16" s="47">
        <f t="shared" si="5"/>
        <v>1138578.6099999999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42678.770000000004</v>
      </c>
      <c r="E17" s="46">
        <f>VLOOKUP(C17,CostoPersonale[[Descrizione]:[Spesa di personale netta
E=A-B-C+C1-D]],10,FALSE)</f>
        <v>42678.77</v>
      </c>
      <c r="F17" s="47">
        <f>+D17-'Costo del personale'!G13</f>
        <v>0</v>
      </c>
      <c r="G17" s="47">
        <f>VLOOKUP(C17,AltrePoste[[DESCRIZIONE]:[RETTIFICHE ALLA SPESA CORRENTE
D=A+A1+A2+B-C]],10,FALSE)</f>
        <v>0</v>
      </c>
      <c r="H17" s="231">
        <f t="shared" si="66"/>
        <v>0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42678.77</v>
      </c>
      <c r="EE17" s="209">
        <f t="shared" si="4"/>
        <v>0</v>
      </c>
      <c r="EF17" s="47">
        <f t="shared" si="5"/>
        <v>42678.77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3016117.98</v>
      </c>
      <c r="E20" s="46">
        <f>VLOOKUP(C20,CostoPersonale[[Descrizione]:[Spesa di personale netta
E=A-B-C+C1-D]],10,FALSE)</f>
        <v>2338019.16</v>
      </c>
      <c r="F20" s="47">
        <f>+D20-'Costo del personale'!G16</f>
        <v>678098.81999999983</v>
      </c>
      <c r="G20" s="47">
        <f>VLOOKUP(C20,AltrePoste[[DESCRIZIONE]:[RETTIFICHE ALLA SPESA CORRENTE
D=A+A1+A2+B-C]],10,FALSE)</f>
        <v>0</v>
      </c>
      <c r="H20" s="231">
        <f t="shared" si="66"/>
        <v>678098.81999999983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2338019.16</v>
      </c>
      <c r="EE20" s="209">
        <f t="shared" si="4"/>
        <v>678098.81999999983</v>
      </c>
      <c r="EF20" s="47">
        <f t="shared" si="5"/>
        <v>3016117.98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1204858.95</v>
      </c>
      <c r="E22" s="46">
        <f>VLOOKUP(C22,CostoPersonale[[Descrizione]:[Spesa di personale netta
E=A-B-C+C1-D]],10,FALSE)</f>
        <v>448184.18</v>
      </c>
      <c r="F22" s="47">
        <f>+D22-'Costo del personale'!G18</f>
        <v>756674.77</v>
      </c>
      <c r="G22" s="47">
        <f>VLOOKUP(C22,AltrePoste[[DESCRIZIONE]:[RETTIFICHE ALLA SPESA CORRENTE
D=A+A1+A2+B-C]],10,FALSE)</f>
        <v>0</v>
      </c>
      <c r="H22" s="231">
        <f t="shared" si="66"/>
        <v>756674.77</v>
      </c>
      <c r="I22" s="48" t="str">
        <f t="shared" si="0"/>
        <v>!!!</v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448184.18</v>
      </c>
      <c r="EE22" s="209">
        <f t="shared" si="4"/>
        <v>756674.77</v>
      </c>
      <c r="EF22" s="47">
        <f t="shared" si="5"/>
        <v>1204858.95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214597.13000000003</v>
      </c>
      <c r="E23" s="46">
        <f>VLOOKUP(C23,CostoPersonale[[Descrizione]:[Spesa di personale netta
E=A-B-C+C1-D]],10,FALSE)</f>
        <v>0</v>
      </c>
      <c r="F23" s="47">
        <f>+D23-'Costo del personale'!G19</f>
        <v>214597.13000000003</v>
      </c>
      <c r="G23" s="47">
        <f>VLOOKUP(C23,AltrePoste[[DESCRIZIONE]:[RETTIFICHE ALLA SPESA CORRENTE
D=A+A1+A2+B-C]],10,FALSE)</f>
        <v>0</v>
      </c>
      <c r="H23" s="231">
        <f t="shared" si="66"/>
        <v>214597.13000000003</v>
      </c>
      <c r="I23" s="48" t="str">
        <f t="shared" si="0"/>
        <v>!!!</v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214597.13000000003</v>
      </c>
      <c r="EF23" s="47">
        <f t="shared" si="5"/>
        <v>214597.13000000003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8127066.2700000014</v>
      </c>
      <c r="E26" s="46">
        <f>VLOOKUP(C26,CostoPersonale[[Descrizione]:[Spesa di personale netta
E=A-B-C+C1-D]],10,FALSE)</f>
        <v>759222.02</v>
      </c>
      <c r="F26" s="47">
        <f>+D26-'Costo del personale'!G22</f>
        <v>7367844.2500000019</v>
      </c>
      <c r="G26" s="47">
        <f>VLOOKUP(C26,AltrePoste[[DESCRIZIONE]:[RETTIFICHE ALLA SPESA CORRENTE
D=A+A1+A2+B-C]],10,FALSE)</f>
        <v>0</v>
      </c>
      <c r="H26" s="231">
        <f t="shared" si="66"/>
        <v>7367844.2500000019</v>
      </c>
      <c r="I26" s="48" t="str">
        <f t="shared" si="0"/>
        <v>!!!</v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759222.02</v>
      </c>
      <c r="EE26" s="209">
        <f t="shared" si="4"/>
        <v>7367844.2500000019</v>
      </c>
      <c r="EF26" s="47">
        <f t="shared" si="5"/>
        <v>8127066.2700000014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261744.90999999997</v>
      </c>
      <c r="E27" s="46">
        <f>VLOOKUP(C27,CostoPersonale[[Descrizione]:[Spesa di personale netta
E=A-B-C+C1-D]],10,FALSE)</f>
        <v>0</v>
      </c>
      <c r="F27" s="47">
        <f>+D27-'Costo del personale'!G23</f>
        <v>261744.90999999997</v>
      </c>
      <c r="G27" s="47">
        <f>VLOOKUP(C27,AltrePoste[[DESCRIZIONE]:[RETTIFICHE ALLA SPESA CORRENTE
D=A+A1+A2+B-C]],10,FALSE)</f>
        <v>0</v>
      </c>
      <c r="H27" s="231">
        <f t="shared" si="66"/>
        <v>261744.90999999997</v>
      </c>
      <c r="I27" s="48" t="str">
        <f t="shared" si="0"/>
        <v>!!!</v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261744.90999999997</v>
      </c>
      <c r="EF27" s="47">
        <f t="shared" si="5"/>
        <v>261744.90999999997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1944535.6600000001</v>
      </c>
      <c r="E29" s="46">
        <f>VLOOKUP(C29,CostoPersonale[[Descrizione]:[Spesa di personale netta
E=A-B-C+C1-D]],10,FALSE)</f>
        <v>657335.95000000007</v>
      </c>
      <c r="F29" s="47">
        <f>+D29-'Costo del personale'!G25</f>
        <v>1287199.71</v>
      </c>
      <c r="G29" s="47">
        <f>VLOOKUP(C29,AltrePoste[[DESCRIZIONE]:[RETTIFICHE ALLA SPESA CORRENTE
D=A+A1+A2+B-C]],10,FALSE)</f>
        <v>0</v>
      </c>
      <c r="H29" s="231">
        <f t="shared" si="66"/>
        <v>1287199.71</v>
      </c>
      <c r="I29" s="48" t="str">
        <f t="shared" si="0"/>
        <v>!!!</v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657335.95000000007</v>
      </c>
      <c r="EE29" s="209">
        <f t="shared" si="4"/>
        <v>1287199.71</v>
      </c>
      <c r="EF29" s="47">
        <f t="shared" si="5"/>
        <v>1944535.6600000001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439184.65999999992</v>
      </c>
      <c r="E30" s="46">
        <f>VLOOKUP(C30,CostoPersonale[[Descrizione]:[Spesa di personale netta
E=A-B-C+C1-D]],10,FALSE)</f>
        <v>46516.68</v>
      </c>
      <c r="F30" s="47">
        <f>+D30-'Costo del personale'!G26</f>
        <v>392667.97999999992</v>
      </c>
      <c r="G30" s="47">
        <f>VLOOKUP(C30,AltrePoste[[DESCRIZIONE]:[RETTIFICHE ALLA SPESA CORRENTE
D=A+A1+A2+B-C]],10,FALSE)</f>
        <v>0</v>
      </c>
      <c r="H30" s="231">
        <f t="shared" si="66"/>
        <v>392667.97999999992</v>
      </c>
      <c r="I30" s="48" t="str">
        <f t="shared" si="0"/>
        <v>!!!</v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46516.68</v>
      </c>
      <c r="EE30" s="209">
        <f t="shared" si="4"/>
        <v>392667.97999999992</v>
      </c>
      <c r="EF30" s="47">
        <f t="shared" si="5"/>
        <v>439184.65999999992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99454.27</v>
      </c>
      <c r="E31" s="46">
        <f>VLOOKUP(C31,CostoPersonale[[Descrizione]:[Spesa di personale netta
E=A-B-C+C1-D]],10,FALSE)</f>
        <v>0</v>
      </c>
      <c r="F31" s="47">
        <f>+D31-'Costo del personale'!G27</f>
        <v>99454.27</v>
      </c>
      <c r="G31" s="47">
        <f>VLOOKUP(C31,AltrePoste[[DESCRIZIONE]:[RETTIFICHE ALLA SPESA CORRENTE
D=A+A1+A2+B-C]],10,FALSE)</f>
        <v>0</v>
      </c>
      <c r="H31" s="231">
        <f t="shared" si="66"/>
        <v>99454.27</v>
      </c>
      <c r="I31" s="48" t="str">
        <f t="shared" si="0"/>
        <v>!!!</v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99454.27</v>
      </c>
      <c r="EF31" s="47">
        <f t="shared" si="5"/>
        <v>99454.27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44417.38</v>
      </c>
      <c r="E32" s="46">
        <f>VLOOKUP(C32,CostoPersonale[[Descrizione]:[Spesa di personale netta
E=A-B-C+C1-D]],10,FALSE)</f>
        <v>0</v>
      </c>
      <c r="F32" s="47">
        <f>+D32-'Costo del personale'!G28</f>
        <v>44417.38</v>
      </c>
      <c r="G32" s="47">
        <f>VLOOKUP(C32,AltrePoste[[DESCRIZIONE]:[RETTIFICHE ALLA SPESA CORRENTE
D=A+A1+A2+B-C]],10,FALSE)</f>
        <v>0</v>
      </c>
      <c r="H32" s="231">
        <f t="shared" si="66"/>
        <v>44417.38</v>
      </c>
      <c r="I32" s="48" t="str">
        <f t="shared" si="0"/>
        <v>!!!</v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44417.38</v>
      </c>
      <c r="EF32" s="47">
        <f t="shared" si="5"/>
        <v>44417.38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385713.68000000005</v>
      </c>
      <c r="E33" s="46">
        <f>VLOOKUP(C33,CostoPersonale[[Descrizione]:[Spesa di personale netta
E=A-B-C+C1-D]],10,FALSE)</f>
        <v>103651.06</v>
      </c>
      <c r="F33" s="47">
        <f>+D33-'Costo del personale'!G29</f>
        <v>282062.62000000005</v>
      </c>
      <c r="G33" s="47">
        <f>VLOOKUP(C33,AltrePoste[[DESCRIZIONE]:[RETTIFICHE ALLA SPESA CORRENTE
D=A+A1+A2+B-C]],10,FALSE)</f>
        <v>0</v>
      </c>
      <c r="H33" s="231">
        <f t="shared" si="66"/>
        <v>282062.62000000005</v>
      </c>
      <c r="I33" s="48" t="str">
        <f t="shared" si="0"/>
        <v>!!!</v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103651.06</v>
      </c>
      <c r="EE33" s="209">
        <f t="shared" si="4"/>
        <v>282062.62000000005</v>
      </c>
      <c r="EF33" s="47">
        <f t="shared" si="5"/>
        <v>385713.68000000005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1">
        <f t="shared" si="66"/>
        <v>0</v>
      </c>
      <c r="I39" s="48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262699.59999999998</v>
      </c>
      <c r="E44" s="46">
        <f>VLOOKUP(C44,CostoPersonale[[Descrizione]:[Spesa di personale netta
E=A-B-C+C1-D]],10,FALSE)</f>
        <v>0</v>
      </c>
      <c r="F44" s="47">
        <f>+D44-'Costo del personale'!G40</f>
        <v>262699.59999999998</v>
      </c>
      <c r="G44" s="47">
        <f>VLOOKUP(C44,AltrePoste[[DESCRIZIONE]:[RETTIFICHE ALLA SPESA CORRENTE
D=A+A1+A2+B-C]],10,FALSE)</f>
        <v>0</v>
      </c>
      <c r="H44" s="231">
        <f t="shared" si="66"/>
        <v>262699.59999999998</v>
      </c>
      <c r="I44" s="48" t="str">
        <f t="shared" si="67"/>
        <v>!!!</v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262699.59999999998</v>
      </c>
      <c r="EF44" s="47">
        <f t="shared" si="70"/>
        <v>262699.59999999998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70690.11</v>
      </c>
      <c r="E48" s="46">
        <f>VLOOKUP(C48,CostoPersonale[[Descrizione]:[Spesa di personale netta
E=A-B-C+C1-D]],10,FALSE)</f>
        <v>0</v>
      </c>
      <c r="F48" s="47">
        <f>+D48-'Costo del personale'!G44</f>
        <v>70690.11</v>
      </c>
      <c r="G48" s="47">
        <f>VLOOKUP(C48,AltrePoste[[DESCRIZIONE]:[RETTIFICHE ALLA SPESA CORRENTE
D=A+A1+A2+B-C]],10,FALSE)</f>
        <v>0</v>
      </c>
      <c r="H48" s="231">
        <f t="shared" si="66"/>
        <v>70690.11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0</v>
      </c>
      <c r="EE48" s="209">
        <f t="shared" si="69"/>
        <v>70690.11</v>
      </c>
      <c r="EF48" s="47">
        <f t="shared" si="70"/>
        <v>70690.11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10140660.069999998</v>
      </c>
      <c r="E50" s="46">
        <f>VLOOKUP(C50,CostoPersonale[[Descrizione]:[Spesa di personale netta
E=A-B-C+C1-D]],10,FALSE)</f>
        <v>1423902.3099999998</v>
      </c>
      <c r="F50" s="47">
        <f>+D50-'Costo del personale'!G46</f>
        <v>8716757.7599999979</v>
      </c>
      <c r="G50" s="47">
        <f>VLOOKUP(C50,AltrePoste[[DESCRIZIONE]:[RETTIFICHE ALLA SPESA CORRENTE
D=A+A1+A2+B-C]],10,FALSE)</f>
        <v>0</v>
      </c>
      <c r="H50" s="231">
        <f t="shared" si="66"/>
        <v>8716757.7599999979</v>
      </c>
      <c r="I50" s="48" t="str">
        <f t="shared" si="67"/>
        <v>!!!</v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1423902.3099999998</v>
      </c>
      <c r="EE50" s="209">
        <f t="shared" si="69"/>
        <v>8716757.7599999979</v>
      </c>
      <c r="EF50" s="47">
        <f t="shared" si="70"/>
        <v>10140660.069999998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2517358.73</v>
      </c>
      <c r="E51" s="46">
        <f>VLOOKUP(C51,CostoPersonale[[Descrizione]:[Spesa di personale netta
E=A-B-C+C1-D]],10,FALSE)</f>
        <v>564472.56000000006</v>
      </c>
      <c r="F51" s="47">
        <f>+D51-'Costo del personale'!G47</f>
        <v>1952886.17</v>
      </c>
      <c r="G51" s="47">
        <f>VLOOKUP(C51,AltrePoste[[DESCRIZIONE]:[RETTIFICHE ALLA SPESA CORRENTE
D=A+A1+A2+B-C]],10,FALSE)</f>
        <v>0</v>
      </c>
      <c r="H51" s="231">
        <f t="shared" si="66"/>
        <v>1952886.17</v>
      </c>
      <c r="I51" s="48" t="str">
        <f t="shared" si="67"/>
        <v>!!!</v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564472.56000000006</v>
      </c>
      <c r="EE51" s="209">
        <f t="shared" si="69"/>
        <v>1952886.17</v>
      </c>
      <c r="EF51" s="47">
        <f t="shared" si="70"/>
        <v>2517358.73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1039492.3400000001</v>
      </c>
      <c r="E52" s="46">
        <f>VLOOKUP(C52,CostoPersonale[[Descrizione]:[Spesa di personale netta
E=A-B-C+C1-D]],10,FALSE)</f>
        <v>3950.25</v>
      </c>
      <c r="F52" s="47">
        <f>+D52-'Costo del personale'!G48</f>
        <v>1035542.0900000001</v>
      </c>
      <c r="G52" s="47">
        <f>VLOOKUP(C52,AltrePoste[[DESCRIZIONE]:[RETTIFICHE ALLA SPESA CORRENTE
D=A+A1+A2+B-C]],10,FALSE)</f>
        <v>0</v>
      </c>
      <c r="H52" s="231">
        <f t="shared" si="66"/>
        <v>1035542.0900000001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3950.25</v>
      </c>
      <c r="EE52" s="209">
        <f t="shared" si="69"/>
        <v>1035542.0900000001</v>
      </c>
      <c r="EF52" s="47">
        <f t="shared" si="70"/>
        <v>1039492.3400000001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378569.96</v>
      </c>
      <c r="E53" s="46">
        <f>VLOOKUP(C53,CostoPersonale[[Descrizione]:[Spesa di personale netta
E=A-B-C+C1-D]],10,FALSE)</f>
        <v>0</v>
      </c>
      <c r="F53" s="47">
        <f>+D53-'Costo del personale'!G49</f>
        <v>378569.96</v>
      </c>
      <c r="G53" s="47">
        <f>VLOOKUP(C53,AltrePoste[[DESCRIZIONE]:[RETTIFICHE ALLA SPESA CORRENTE
D=A+A1+A2+B-C]],10,FALSE)</f>
        <v>0</v>
      </c>
      <c r="H53" s="231">
        <f t="shared" si="66"/>
        <v>378569.96</v>
      </c>
      <c r="I53" s="48" t="str">
        <f t="shared" si="67"/>
        <v>!!!</v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378569.96</v>
      </c>
      <c r="EF53" s="47">
        <f t="shared" si="70"/>
        <v>378569.96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1577968.69</v>
      </c>
      <c r="E54" s="46">
        <f>VLOOKUP(C54,CostoPersonale[[Descrizione]:[Spesa di personale netta
E=A-B-C+C1-D]],10,FALSE)</f>
        <v>1258916.9200000002</v>
      </c>
      <c r="F54" s="47">
        <f>+D54-'Costo del personale'!G50</f>
        <v>319051.76999999979</v>
      </c>
      <c r="G54" s="47">
        <f>VLOOKUP(C54,AltrePoste[[DESCRIZIONE]:[RETTIFICHE ALLA SPESA CORRENTE
D=A+A1+A2+B-C]],10,FALSE)</f>
        <v>0</v>
      </c>
      <c r="H54" s="231">
        <f t="shared" si="66"/>
        <v>319051.76999999979</v>
      </c>
      <c r="I54" s="48" t="str">
        <f t="shared" si="67"/>
        <v>!!!</v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1258916.9200000002</v>
      </c>
      <c r="EE54" s="209">
        <f t="shared" si="69"/>
        <v>319051.76999999979</v>
      </c>
      <c r="EF54" s="47">
        <f t="shared" si="70"/>
        <v>1577968.69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32856.85</v>
      </c>
      <c r="E55" s="46">
        <f>VLOOKUP(C55,CostoPersonale[[Descrizione]:[Spesa di personale netta
E=A-B-C+C1-D]],10,FALSE)</f>
        <v>0</v>
      </c>
      <c r="F55" s="47">
        <f>+D55-'Costo del personale'!G51</f>
        <v>32856.85</v>
      </c>
      <c r="G55" s="47">
        <f>VLOOKUP(C55,AltrePoste[[DESCRIZIONE]:[RETTIFICHE ALLA SPESA CORRENTE
D=A+A1+A2+B-C]],10,FALSE)</f>
        <v>0</v>
      </c>
      <c r="H55" s="231">
        <f t="shared" si="66"/>
        <v>32856.85</v>
      </c>
      <c r="I55" s="48" t="str">
        <f t="shared" si="67"/>
        <v>!!!</v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32856.85</v>
      </c>
      <c r="EF55" s="47">
        <f t="shared" si="70"/>
        <v>32856.85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4642591.3</v>
      </c>
      <c r="E56" s="46">
        <f>VLOOKUP(C56,CostoPersonale[[Descrizione]:[Spesa di personale netta
E=A-B-C+C1-D]],10,FALSE)</f>
        <v>311331.40000000002</v>
      </c>
      <c r="F56" s="47">
        <f>+D56-'Costo del personale'!G52</f>
        <v>4331259.8999999994</v>
      </c>
      <c r="G56" s="47">
        <f>VLOOKUP(C56,AltrePoste[[DESCRIZIONE]:[RETTIFICHE ALLA SPESA CORRENTE
D=A+A1+A2+B-C]],10,FALSE)</f>
        <v>0</v>
      </c>
      <c r="H56" s="231">
        <f t="shared" si="66"/>
        <v>4331259.8999999994</v>
      </c>
      <c r="I56" s="48" t="str">
        <f t="shared" si="67"/>
        <v>!!!</v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311331.40000000002</v>
      </c>
      <c r="EE56" s="209">
        <f t="shared" si="69"/>
        <v>4331259.8999999994</v>
      </c>
      <c r="EF56" s="47">
        <f t="shared" si="70"/>
        <v>4642591.3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27521.14</v>
      </c>
      <c r="E57" s="46">
        <f>VLOOKUP(C57,CostoPersonale[[Descrizione]:[Spesa di personale netta
E=A-B-C+C1-D]],10,FALSE)</f>
        <v>0</v>
      </c>
      <c r="F57" s="47">
        <f>+D57-'Costo del personale'!G53</f>
        <v>27521.14</v>
      </c>
      <c r="G57" s="47">
        <f>VLOOKUP(C57,AltrePoste[[DESCRIZIONE]:[RETTIFICHE ALLA SPESA CORRENTE
D=A+A1+A2+B-C]],10,FALSE)</f>
        <v>0</v>
      </c>
      <c r="H57" s="231">
        <f t="shared" si="66"/>
        <v>27521.14</v>
      </c>
      <c r="I57" s="48" t="str">
        <f t="shared" si="67"/>
        <v>!!!</v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27521.14</v>
      </c>
      <c r="EF57" s="47">
        <f t="shared" si="70"/>
        <v>27521.14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328276.31999999995</v>
      </c>
      <c r="E61" s="46">
        <f>VLOOKUP(C61,CostoPersonale[[Descrizione]:[Spesa di personale netta
E=A-B-C+C1-D]],10,FALSE)</f>
        <v>318574.03000000003</v>
      </c>
      <c r="F61" s="47">
        <f>+D61-'Costo del personale'!G57</f>
        <v>9702.2899999999208</v>
      </c>
      <c r="G61" s="47">
        <f>VLOOKUP(C61,AltrePoste[[DESCRIZIONE]:[RETTIFICHE ALLA SPESA CORRENTE
D=A+A1+A2+B-C]],10,FALSE)</f>
        <v>0</v>
      </c>
      <c r="H61" s="231">
        <f t="shared" si="66"/>
        <v>9702.2899999999208</v>
      </c>
      <c r="I61" s="48" t="str">
        <f t="shared" si="67"/>
        <v>!!!</v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318574.03000000003</v>
      </c>
      <c r="EE61" s="209">
        <f t="shared" si="69"/>
        <v>9702.2899999999208</v>
      </c>
      <c r="EF61" s="47">
        <f t="shared" si="70"/>
        <v>328276.31999999995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50734.259999999995</v>
      </c>
      <c r="E69" s="46">
        <f>VLOOKUP(C69,CostoPersonale[[Descrizione]:[Spesa di personale netta
E=A-B-C+C1-D]],10,FALSE)</f>
        <v>36461.440000000002</v>
      </c>
      <c r="F69" s="47">
        <f>+D69-'Costo del personale'!G65</f>
        <v>14272.819999999992</v>
      </c>
      <c r="G69" s="47">
        <f>VLOOKUP(C69,AltrePoste[[DESCRIZIONE]:[RETTIFICHE ALLA SPESA CORRENTE
D=A+A1+A2+B-C]],10,FALSE)</f>
        <v>0</v>
      </c>
      <c r="H69" s="231">
        <f t="shared" si="66"/>
        <v>14272.819999999992</v>
      </c>
      <c r="I69" s="48" t="str">
        <f t="shared" si="67"/>
        <v>!!!</v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36461.440000000002</v>
      </c>
      <c r="EE69" s="209">
        <f t="shared" si="69"/>
        <v>14272.819999999992</v>
      </c>
      <c r="EF69" s="47">
        <f t="shared" si="70"/>
        <v>50734.259999999995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47277.87</v>
      </c>
      <c r="E70" s="46">
        <f>VLOOKUP(C70,CostoPersonale[[Descrizione]:[Spesa di personale netta
E=A-B-C+C1-D]],10,FALSE)</f>
        <v>47277.87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>!!!</v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47277.87</v>
      </c>
      <c r="EE70" s="209">
        <f t="shared" si="69"/>
        <v>0</v>
      </c>
      <c r="EF70" s="47">
        <f t="shared" si="70"/>
        <v>47277.87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40912533.109999992</v>
      </c>
      <c r="E72" s="59">
        <f>SUM(E7:E71)</f>
        <v>10116136.989999996</v>
      </c>
      <c r="F72" s="60">
        <f>SUM(F7:F71)</f>
        <v>30796396.120000005</v>
      </c>
      <c r="G72" s="60">
        <f>SUM(G7:G71)</f>
        <v>0</v>
      </c>
      <c r="H72" s="59">
        <f>SUM(H7:H71)</f>
        <v>30796396.120000005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10116136.989999996</v>
      </c>
      <c r="EE72" s="209">
        <f>SUM(EE7:EE71)</f>
        <v>30796396.120000005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296" t="s">
        <v>110</v>
      </c>
      <c r="G74" s="296"/>
      <c r="H74" s="296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299" t="s">
        <v>112</v>
      </c>
      <c r="G75" s="299"/>
      <c r="H75" s="300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89" t="s">
        <v>113</v>
      </c>
      <c r="K76" s="257"/>
      <c r="L76" s="257"/>
      <c r="M76" s="258"/>
      <c r="N76" s="256" t="s">
        <v>114</v>
      </c>
      <c r="O76" s="257"/>
      <c r="P76" s="257"/>
      <c r="Q76" s="258"/>
      <c r="R76" s="256" t="s">
        <v>115</v>
      </c>
      <c r="S76" s="257"/>
      <c r="T76" s="257"/>
      <c r="U76" s="258"/>
      <c r="V76" s="256" t="s">
        <v>116</v>
      </c>
      <c r="W76" s="257"/>
      <c r="X76" s="257"/>
      <c r="Y76" s="258"/>
      <c r="Z76" s="256" t="s">
        <v>117</v>
      </c>
      <c r="AA76" s="257"/>
      <c r="AB76" s="257"/>
      <c r="AC76" s="258"/>
      <c r="AD76" s="256" t="s">
        <v>118</v>
      </c>
      <c r="AE76" s="257"/>
      <c r="AF76" s="257"/>
      <c r="AG76" s="258"/>
      <c r="AH76" s="256" t="s">
        <v>119</v>
      </c>
      <c r="AI76" s="257"/>
      <c r="AJ76" s="257"/>
      <c r="AK76" s="258"/>
      <c r="AL76" s="256" t="s">
        <v>120</v>
      </c>
      <c r="AM76" s="257"/>
      <c r="AN76" s="257"/>
      <c r="AO76" s="258"/>
      <c r="AP76" s="256" t="s">
        <v>121</v>
      </c>
      <c r="AQ76" s="257"/>
      <c r="AR76" s="257"/>
      <c r="AS76" s="258"/>
      <c r="AT76" s="256" t="s">
        <v>122</v>
      </c>
      <c r="AU76" s="257"/>
      <c r="AV76" s="257"/>
      <c r="AW76" s="258"/>
      <c r="AX76" s="256" t="s">
        <v>123</v>
      </c>
      <c r="AY76" s="257"/>
      <c r="AZ76" s="257"/>
      <c r="BA76" s="258"/>
      <c r="BB76" s="256" t="s">
        <v>124</v>
      </c>
      <c r="BC76" s="257"/>
      <c r="BD76" s="257"/>
      <c r="BE76" s="258"/>
      <c r="BF76" s="256" t="s">
        <v>125</v>
      </c>
      <c r="BG76" s="257"/>
      <c r="BH76" s="257"/>
      <c r="BI76" s="258"/>
      <c r="BJ76" s="265"/>
      <c r="BK76" s="266"/>
      <c r="BL76" s="266"/>
      <c r="BM76" s="267"/>
      <c r="BN76" s="265"/>
      <c r="BO76" s="266"/>
      <c r="BP76" s="266"/>
      <c r="BQ76" s="267"/>
      <c r="BR76" s="265"/>
      <c r="BS76" s="266"/>
      <c r="BT76" s="266"/>
      <c r="BU76" s="267"/>
      <c r="BV76" s="265"/>
      <c r="BW76" s="266"/>
      <c r="BX76" s="266"/>
      <c r="BY76" s="267"/>
      <c r="BZ76" s="265"/>
      <c r="CA76" s="266"/>
      <c r="CB76" s="266"/>
      <c r="CC76" s="267"/>
      <c r="CD76" s="268"/>
      <c r="CE76" s="269"/>
      <c r="CF76" s="269"/>
      <c r="CG76" s="270"/>
      <c r="CH76" s="268"/>
      <c r="CI76" s="269"/>
      <c r="CJ76" s="269"/>
      <c r="CK76" s="270"/>
      <c r="CL76" s="268"/>
      <c r="CM76" s="269"/>
      <c r="CN76" s="269"/>
      <c r="CO76" s="270"/>
      <c r="CP76" s="268"/>
      <c r="CQ76" s="269"/>
      <c r="CR76" s="269"/>
      <c r="CS76" s="270"/>
      <c r="CT76" s="268"/>
      <c r="CU76" s="269"/>
      <c r="CV76" s="269"/>
      <c r="CW76" s="270"/>
      <c r="CX76" s="268"/>
      <c r="CY76" s="269"/>
      <c r="CZ76" s="269"/>
      <c r="DA76" s="270"/>
      <c r="DB76" s="268"/>
      <c r="DC76" s="269"/>
      <c r="DD76" s="269"/>
      <c r="DE76" s="270"/>
      <c r="DF76" s="268"/>
      <c r="DG76" s="269"/>
      <c r="DH76" s="269"/>
      <c r="DI76" s="270"/>
      <c r="DJ76" s="268"/>
      <c r="DK76" s="269"/>
      <c r="DL76" s="269"/>
      <c r="DM76" s="270"/>
      <c r="DN76" s="268"/>
      <c r="DO76" s="269"/>
      <c r="DP76" s="269"/>
      <c r="DQ76" s="270"/>
      <c r="DR76" s="268"/>
      <c r="DS76" s="269"/>
      <c r="DT76" s="269"/>
      <c r="DU76" s="270"/>
      <c r="DV76" s="268"/>
      <c r="DW76" s="269"/>
      <c r="DX76" s="269"/>
      <c r="DY76" s="270"/>
      <c r="DZ76" s="290" t="s">
        <v>126</v>
      </c>
      <c r="EA76" s="291"/>
      <c r="EB76" s="291"/>
      <c r="EC76" s="292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54" sqref="E54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315" t="s">
        <v>127</v>
      </c>
      <c r="I1" s="316"/>
      <c r="J1" s="316"/>
      <c r="K1" s="317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156081.68</v>
      </c>
      <c r="E4" s="115">
        <v>10458.25</v>
      </c>
      <c r="F4" s="115">
        <v>17300</v>
      </c>
      <c r="G4" s="116">
        <f>SUM(CostoPersonale[[#This Row],[personale]:[comando]])</f>
        <v>183839.93</v>
      </c>
      <c r="H4" s="225"/>
      <c r="I4" s="225"/>
      <c r="J4" s="225"/>
      <c r="K4" s="225"/>
      <c r="L4" s="116">
        <f>SUM(IF((G4-H4-I4+J4-K4)&gt;=0,G4-H4-I4+J4-K4,""))</f>
        <v>183839.93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119064.4</v>
      </c>
      <c r="E5" s="115">
        <v>8680.35</v>
      </c>
      <c r="F5" s="115">
        <v>58110.67</v>
      </c>
      <c r="G5" s="116">
        <f>SUM(CostoPersonale[[#This Row],[personale]:[comando]])</f>
        <v>185855.41999999998</v>
      </c>
      <c r="H5" s="225"/>
      <c r="I5" s="226"/>
      <c r="J5" s="225"/>
      <c r="K5" s="226"/>
      <c r="L5" s="116">
        <f t="shared" ref="L5:L67" si="0">SUM(IF((G5-H5-I5+J5-K5)&gt;=0,G5-H5-I5+J5-K5,""))</f>
        <v>185855.41999999998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0</v>
      </c>
      <c r="F6" s="115">
        <v>0</v>
      </c>
      <c r="G6" s="116">
        <f>SUM(CostoPersonale[[#This Row],[personale]:[comando]])</f>
        <v>0</v>
      </c>
      <c r="H6" s="225"/>
      <c r="I6" s="225"/>
      <c r="J6" s="226"/>
      <c r="K6" s="225"/>
      <c r="L6" s="116">
        <f t="shared" si="0"/>
        <v>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0</v>
      </c>
      <c r="E8" s="115">
        <v>0</v>
      </c>
      <c r="F8" s="115">
        <v>0</v>
      </c>
      <c r="G8" s="116">
        <f>SUM(CostoPersonale[[#This Row],[personale]:[comando]])</f>
        <v>0</v>
      </c>
      <c r="H8" s="225"/>
      <c r="I8" s="225"/>
      <c r="J8" s="225"/>
      <c r="K8" s="225"/>
      <c r="L8" s="116">
        <f t="shared" si="0"/>
        <v>0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8560.83</v>
      </c>
      <c r="E9" s="115">
        <v>575.21</v>
      </c>
      <c r="F9" s="115">
        <v>0</v>
      </c>
      <c r="G9" s="116">
        <f>SUM(CostoPersonale[[#This Row],[personale]:[comando]])</f>
        <v>9136.0400000000009</v>
      </c>
      <c r="H9" s="225"/>
      <c r="I9" s="225"/>
      <c r="J9" s="225"/>
      <c r="K9" s="225"/>
      <c r="L9" s="116">
        <f t="shared" si="0"/>
        <v>9136.0400000000009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278378.13</v>
      </c>
      <c r="E10" s="115">
        <v>21168.18</v>
      </c>
      <c r="F10" s="115">
        <v>15748</v>
      </c>
      <c r="G10" s="116">
        <f>SUM(CostoPersonale[[#This Row],[personale]:[comando]])</f>
        <v>315294.31</v>
      </c>
      <c r="H10" s="225"/>
      <c r="I10" s="225"/>
      <c r="J10" s="226"/>
      <c r="K10" s="225"/>
      <c r="L10" s="116">
        <f t="shared" si="0"/>
        <v>315294.31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92107.38</v>
      </c>
      <c r="E11" s="115">
        <v>6149.04</v>
      </c>
      <c r="F11" s="115">
        <v>0</v>
      </c>
      <c r="G11" s="116">
        <f>SUM(CostoPersonale[[#This Row],[personale]:[comando]])</f>
        <v>98256.42</v>
      </c>
      <c r="H11" s="225"/>
      <c r="I11" s="225"/>
      <c r="J11" s="225"/>
      <c r="K11" s="225"/>
      <c r="L11" s="116">
        <f t="shared" si="0"/>
        <v>98256.42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855559.25</v>
      </c>
      <c r="E12" s="115">
        <v>41029.919999999998</v>
      </c>
      <c r="F12" s="115">
        <v>66671.100000000006</v>
      </c>
      <c r="G12" s="116">
        <f>SUM(CostoPersonale[[#This Row],[personale]:[comando]])</f>
        <v>963260.27</v>
      </c>
      <c r="H12" s="225"/>
      <c r="I12" s="225"/>
      <c r="J12" s="225"/>
      <c r="K12" s="225"/>
      <c r="L12" s="116">
        <f t="shared" si="0"/>
        <v>963260.27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40024.39</v>
      </c>
      <c r="E13" s="115">
        <v>2654.38</v>
      </c>
      <c r="F13" s="115">
        <v>0</v>
      </c>
      <c r="G13" s="116">
        <f>SUM(CostoPersonale[[#This Row],[personale]:[comando]])</f>
        <v>42678.77</v>
      </c>
      <c r="H13" s="226"/>
      <c r="I13" s="225"/>
      <c r="J13" s="226"/>
      <c r="K13" s="225"/>
      <c r="L13" s="116">
        <f t="shared" si="0"/>
        <v>42678.77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2186424.1</v>
      </c>
      <c r="E16" s="115">
        <v>137885.06</v>
      </c>
      <c r="F16" s="115">
        <v>13710</v>
      </c>
      <c r="G16" s="116">
        <f>SUM(CostoPersonale[[#This Row],[personale]:[comando]])</f>
        <v>2338019.16</v>
      </c>
      <c r="H16" s="225"/>
      <c r="I16" s="225"/>
      <c r="J16" s="225"/>
      <c r="K16" s="225"/>
      <c r="L16" s="116">
        <f t="shared" si="0"/>
        <v>2338019.16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447134.85</v>
      </c>
      <c r="E18" s="115">
        <v>1049.33</v>
      </c>
      <c r="F18" s="115">
        <v>0</v>
      </c>
      <c r="G18" s="116">
        <f>SUM(CostoPersonale[[#This Row],[personale]:[comando]])</f>
        <v>448184.18</v>
      </c>
      <c r="H18" s="225"/>
      <c r="I18" s="225"/>
      <c r="J18" s="225"/>
      <c r="K18" s="225"/>
      <c r="L18" s="116">
        <f t="shared" si="0"/>
        <v>448184.18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719816.62</v>
      </c>
      <c r="E22" s="115">
        <v>39405.4</v>
      </c>
      <c r="F22" s="115">
        <v>0</v>
      </c>
      <c r="G22" s="116">
        <f>SUM(CostoPersonale[[#This Row],[personale]:[comando]])</f>
        <v>759222.02</v>
      </c>
      <c r="H22" s="225"/>
      <c r="I22" s="225"/>
      <c r="J22" s="225"/>
      <c r="K22" s="225"/>
      <c r="L22" s="116">
        <f t="shared" si="0"/>
        <v>759222.02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618775.32000000007</v>
      </c>
      <c r="E25" s="115">
        <v>38560.629999999997</v>
      </c>
      <c r="F25" s="115">
        <v>0</v>
      </c>
      <c r="G25" s="116">
        <f>SUM(CostoPersonale[[#This Row],[personale]:[comando]])</f>
        <v>657335.95000000007</v>
      </c>
      <c r="H25" s="225"/>
      <c r="I25" s="225"/>
      <c r="J25" s="225"/>
      <c r="K25" s="225"/>
      <c r="L25" s="116">
        <f t="shared" si="0"/>
        <v>657335.95000000007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43594.01</v>
      </c>
      <c r="E26" s="115">
        <v>2922.67</v>
      </c>
      <c r="F26" s="115">
        <v>0</v>
      </c>
      <c r="G26" s="116">
        <f>SUM(CostoPersonale[[#This Row],[personale]:[comando]])</f>
        <v>46516.68</v>
      </c>
      <c r="H26" s="225"/>
      <c r="I26" s="225"/>
      <c r="J26" s="225"/>
      <c r="K26" s="225"/>
      <c r="L26" s="116">
        <f t="shared" si="0"/>
        <v>46516.68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90364.63</v>
      </c>
      <c r="E29" s="115">
        <v>5986.43</v>
      </c>
      <c r="F29" s="115">
        <v>7300</v>
      </c>
      <c r="G29" s="116">
        <f>SUM(CostoPersonale[[#This Row],[personale]:[comando]])</f>
        <v>103651.06</v>
      </c>
      <c r="H29" s="225"/>
      <c r="I29" s="225"/>
      <c r="J29" s="225"/>
      <c r="K29" s="225"/>
      <c r="L29" s="116">
        <f t="shared" si="0"/>
        <v>103651.06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0</v>
      </c>
      <c r="F44" s="115">
        <v>0</v>
      </c>
      <c r="G44" s="116">
        <f>SUM(CostoPersonale[[#This Row],[personale]:[comando]])</f>
        <v>0</v>
      </c>
      <c r="H44" s="225"/>
      <c r="I44" s="225"/>
      <c r="J44" s="225"/>
      <c r="K44" s="225"/>
      <c r="L44" s="116">
        <f t="shared" si="0"/>
        <v>0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1196950.69</v>
      </c>
      <c r="E46" s="115">
        <v>69557.440000000002</v>
      </c>
      <c r="F46" s="115">
        <v>157394.18</v>
      </c>
      <c r="G46" s="116">
        <f>SUM(CostoPersonale[[#This Row],[personale]:[comando]])</f>
        <v>1423902.3099999998</v>
      </c>
      <c r="H46" s="225"/>
      <c r="I46" s="225"/>
      <c r="J46" s="225"/>
      <c r="K46" s="225"/>
      <c r="L46" s="116">
        <f t="shared" si="0"/>
        <v>1423902.3099999998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528579.52</v>
      </c>
      <c r="E47" s="115">
        <v>30893.040000000001</v>
      </c>
      <c r="F47" s="115">
        <v>5000</v>
      </c>
      <c r="G47" s="116">
        <f>SUM(CostoPersonale[[#This Row],[personale]:[comando]])</f>
        <v>564472.56000000006</v>
      </c>
      <c r="H47" s="225"/>
      <c r="I47" s="225"/>
      <c r="J47" s="225"/>
      <c r="K47" s="225"/>
      <c r="L47" s="116">
        <f t="shared" si="0"/>
        <v>564472.56000000006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0</v>
      </c>
      <c r="E48" s="115">
        <v>3950.25</v>
      </c>
      <c r="F48" s="115">
        <v>0</v>
      </c>
      <c r="G48" s="116">
        <f>SUM(CostoPersonale[[#This Row],[personale]:[comando]])</f>
        <v>3950.25</v>
      </c>
      <c r="H48" s="225"/>
      <c r="I48" s="225"/>
      <c r="J48" s="225"/>
      <c r="K48" s="225"/>
      <c r="L48" s="116">
        <f t="shared" si="0"/>
        <v>3950.25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1177320.1000000001</v>
      </c>
      <c r="E50" s="115">
        <v>81596.820000000007</v>
      </c>
      <c r="F50" s="115">
        <v>0</v>
      </c>
      <c r="G50" s="116">
        <f>SUM(CostoPersonale[[#This Row],[personale]:[comando]])</f>
        <v>1258916.9200000002</v>
      </c>
      <c r="H50" s="225"/>
      <c r="I50" s="225"/>
      <c r="J50" s="225"/>
      <c r="K50" s="225"/>
      <c r="L50" s="116">
        <f t="shared" si="0"/>
        <v>1258916.9200000002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255571.07</v>
      </c>
      <c r="E52" s="115">
        <v>55760.33</v>
      </c>
      <c r="F52" s="115">
        <v>0</v>
      </c>
      <c r="G52" s="116">
        <f>SUM(CostoPersonale[[#This Row],[personale]:[comando]])</f>
        <v>311331.40000000002</v>
      </c>
      <c r="H52" s="225"/>
      <c r="I52" s="225"/>
      <c r="J52" s="225"/>
      <c r="K52" s="225"/>
      <c r="L52" s="116">
        <f t="shared" si="0"/>
        <v>311331.40000000002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302083.38</v>
      </c>
      <c r="E57" s="115">
        <v>16490.650000000001</v>
      </c>
      <c r="F57" s="115">
        <v>0</v>
      </c>
      <c r="G57" s="116">
        <f>SUM(CostoPersonale[[#This Row],[personale]:[comando]])</f>
        <v>318574.03000000003</v>
      </c>
      <c r="H57" s="225"/>
      <c r="I57" s="225"/>
      <c r="J57" s="225"/>
      <c r="K57" s="225"/>
      <c r="L57" s="116">
        <f t="shared" si="0"/>
        <v>318574.03000000003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34174.94</v>
      </c>
      <c r="E65" s="115">
        <v>2286.5</v>
      </c>
      <c r="F65" s="115">
        <v>0</v>
      </c>
      <c r="G65" s="116">
        <f>SUM(CostoPersonale[[#This Row],[personale]:[comando]])</f>
        <v>36461.440000000002</v>
      </c>
      <c r="H65" s="225"/>
      <c r="I65" s="225"/>
      <c r="J65" s="225"/>
      <c r="K65" s="225"/>
      <c r="L65" s="116">
        <f t="shared" si="0"/>
        <v>36461.440000000002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44353.920000000006</v>
      </c>
      <c r="E66" s="115">
        <v>2923.95</v>
      </c>
      <c r="F66" s="115">
        <v>0</v>
      </c>
      <c r="G66" s="116">
        <f>SUM(CostoPersonale[[#This Row],[personale]:[comando]])</f>
        <v>47277.87</v>
      </c>
      <c r="H66" s="225"/>
      <c r="I66" s="225"/>
      <c r="J66" s="225"/>
      <c r="K66" s="225"/>
      <c r="L66" s="116">
        <f t="shared" si="0"/>
        <v>47277.87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9194919.209999999</v>
      </c>
      <c r="E68" s="121">
        <f>SUBTOTAL(109,CostoPersonale[irap])</f>
        <v>579983.82999999996</v>
      </c>
      <c r="F68" s="121">
        <f>SUBTOTAL(109,CostoPersonale[comando])</f>
        <v>341233.95</v>
      </c>
      <c r="G68" s="117">
        <f>SUBTOTAL(109,CostoPersonale[REDDITI DA LAVORO DIPENDENTE E ONERI
dato BDAP
(oneri diretti + oneri riflessi + irap + rimborso personale in comando)
A])</f>
        <v>10116136.989999996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10116136.989999996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314">
        <f>IF(I68&lt;&gt;J68,"ERRORE DI QUADRATURA",0)</f>
        <v>0</v>
      </c>
      <c r="J69" s="314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10116136.989999996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10116136.989999996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