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01" activeTab="2"/>
  </bookViews>
  <sheets>
    <sheet name="modifiche" sheetId="1" r:id="rId1"/>
    <sheet name="norma" sheetId="2" r:id="rId2"/>
    <sheet name="proc calcolo ESL post DL 192_14" sheetId="3" r:id="rId3"/>
  </sheets>
  <definedNames/>
  <calcPr fullCalcOnLoad="1"/>
</workbook>
</file>

<file path=xl/sharedStrings.xml><?xml version="1.0" encoding="utf-8"?>
<sst xmlns="http://schemas.openxmlformats.org/spreadsheetml/2006/main" count="126" uniqueCount="51">
  <si>
    <t>Moratoria 1</t>
  </si>
  <si>
    <t>Scad. rata</t>
  </si>
  <si>
    <t>A</t>
  </si>
  <si>
    <t>B</t>
  </si>
  <si>
    <t>C</t>
  </si>
  <si>
    <t>D</t>
  </si>
  <si>
    <t>ANNI</t>
  </si>
  <si>
    <t>1/3 QC</t>
  </si>
  <si>
    <t>1/6 QC</t>
  </si>
  <si>
    <t>1/4 QC</t>
  </si>
  <si>
    <t>Moratoria 2</t>
  </si>
  <si>
    <t>31/11/2013</t>
  </si>
  <si>
    <t>1/8 QC</t>
  </si>
  <si>
    <t>Norma originaria</t>
  </si>
  <si>
    <t>articolo 6, commi 2 e 3, del decreto-legge 26 aprile 2013, n. 43, convertito, con modificazioni, dalla legge 24 giugno 2013, n. 71</t>
  </si>
  <si>
    <t xml:space="preserve">art. 3bis della Legge 28 marzo 2014, n. 50 Conversione in legge, con modificazioni, del decreto-legge 28 gennaio 2014, n. 4 successivamente modificato dal comma 7-bis del Decreto-Legge 74 del 12 maggio 2014 convertito con modificazioni dalla L. 26 giugno 2014, n. 93 </t>
  </si>
  <si>
    <t>art. 10 commi 11ter e 11quater del DL 192/2014 (cosiddetto milleproroghe)</t>
  </si>
  <si>
    <t>QC= Quota capitale vale a dire l'ammontare del prestito senza interessi</t>
  </si>
  <si>
    <t>la frazione (1/3, 1/4, 1/6) rappresenta l'ammontare della quota da restituire a ciascuna scadenza semestrale rispetto alla quota capitale cioè al finanziamento</t>
  </si>
  <si>
    <t>Considerazioni ai fini del calcolo dell'ESL insito nei prestiti</t>
  </si>
  <si>
    <t>1) L'ESL è dato dall'interesse non pagato sui prestiti per il periodo di durata (in giallo)</t>
  </si>
  <si>
    <t>2) CDP e Banche calcolano gli interessi spettanti, non pagati dalle imprese beneficiarie ma dalle risorse statali dal 14 dicembre 2012 per Moratoria 1 e dal 13 novembre 2013 per Moratoria 2</t>
  </si>
  <si>
    <t>Significato parentesi: graffa=allungamento del mutuo; tonda=effetti posticipazione 1a rata</t>
  </si>
  <si>
    <t>“11-ter. La sospensione del pagamento dovuto per la restituzione del debito per quota capitale, da intendersi automatica, disposta dall’articolo 1, comma 9-ter, del decreto-legge 12 maggio 2014, n. 74, convertito, con modificazioni, dalla legge 26 giugno 2014, n. 93, è prorogata per ulteriori dodici mesi. La durata del piano di ammortamento è prolungata di dodici mesi rispetto a quanto previsto dall’articolo 3-bis, comma 1, del decreto legge 28 gennaio 2014, n. 4, convertito, con modificazioni, dalla legge 28 marzo 2014, n. 50. Agli oneri per interessi derivanti dai finanziamenti rimodulati ai sensi del presente comma si provvede, nell’anno 2015, a valere sulle risorse dell’autorizzazione di spesa di cui all’articolo 11, comma 13, del decreto-legge 10 ottobre 2012, n. 174, convertito, con modificazioni, dalla legge 7 dicembre 2012, n. 213, come modificata dall’articolo 1, comma 9, del decreto-legge 12 maggio 2014, n. 74, convertito, con modificazioni, dalla legge 26 giugno 2014, n. 93, versate e disponibili sulla contabilità speciale di cui all’articolo 2, comma 6, del decreto-legge 6 giugno 2012, n. 74, convertito, con modificazioni, dalla legge 1º agosto 2012, n. 122, e successive modificazioni, ricorrendo eventualmente alla ridefinizione degli interventi programmati nella medesima contabilità speciale.</t>
  </si>
  <si>
    <t>11-quater. La Cassa depositi e prestiti Spa e l’Associazione bancaria italiana adeguano le convenzioni di cui all’articolo 11, comma 7, del decreto legge 10 ottobre 2012, n. 174, convertito, con modificazioni, dalla legge 7 dicembre 2012, n. 213, integrate ai sensi dell’articolo 1, comma 367, della legge 24 dicembre 2012, n. 228, dell’articolo 6, comma 5, del decreto-legge 26 aprile 2013, n. 43, convertito, con modificazioni, dalla legge 24 giugno 2013, n. 71, e dell’articolo 3-bis del decreto-legge 28 gennaio 2014, n. 4, convertito, con modificazioni, dalla legge 28 marzo 2014, n. 50, in coerenza con le disposizioni di cui al comma 11-ter del presente articolo. I finanziamenti contratti ai sensi delle rispettive disposizioni normative, come modificati per effetto dell’attuazione del comma 11-ter, sono assistiti dalle garanzie dello Stato di cui ai decreti del Ministro dell’economia e delle finanze emanati ai sensi del citato articolo 11, comma 7, del decreto-legge n. 174 del 2012, convertito, con modificazioni, dalla legge n. 213 del 2012, del citato articolo 1, comma 367, della legge n. 228 del 2012, e del citato articolo 6, commi 2 e 3, del decreto-legge n. 43 del 2013, convertito, con modificazioni, dalla legge n. 71 del 2013, senza ulteriori formalità e con i medesimi criteri e modalità operative stabiliti nei predetti decreti.”</t>
  </si>
  <si>
    <t>Procedura di calcolo moratoria sisma 1 ex DL 174/2012</t>
  </si>
  <si>
    <t>modificato ai sensi dell’art. 10 commi 11ter e 11quater del DL 192/2014 (cosiddetto milleproroghe)</t>
  </si>
  <si>
    <t>F</t>
  </si>
  <si>
    <t>capitale iniziale</t>
  </si>
  <si>
    <t>i</t>
  </si>
  <si>
    <t>tasso di interesse annuale</t>
  </si>
  <si>
    <t>n. rate in moratoria 1</t>
  </si>
  <si>
    <t>n. rate in moratoria 2</t>
  </si>
  <si>
    <t>n. rata</t>
  </si>
  <si>
    <t>capitale residuo</t>
  </si>
  <si>
    <t>tasso % semes.</t>
  </si>
  <si>
    <t>Quota interessi</t>
  </si>
  <si>
    <t>Quota capitale</t>
  </si>
  <si>
    <t>Importo rata</t>
  </si>
  <si>
    <t>preamm.</t>
  </si>
  <si>
    <t>Totale</t>
  </si>
  <si>
    <t>Quota interessi attualizzata all'anno zero</t>
  </si>
  <si>
    <t>per Moratoria 1</t>
  </si>
  <si>
    <t>Formula di calcolo dell'ESL: A/F</t>
  </si>
  <si>
    <t>Procedura di calcolo moratoria  2 (sia DL 174/2012 che L 228/2012)</t>
  </si>
  <si>
    <t>per Moratoria 2</t>
  </si>
  <si>
    <t>Formula di calcolo dell'ESL: B/F</t>
  </si>
  <si>
    <t>per Moratoria 1 se vi è restituzione totale anticipata al 30/06/2016</t>
  </si>
  <si>
    <t>Formula di calcolo dell'ESL: C/F</t>
  </si>
  <si>
    <t>per Moratoria 2 se vi è restituzione totale anticipata al 30/06/2016</t>
  </si>
  <si>
    <t>Formula di calcolo dell'ESL: D/F</t>
  </si>
</sst>
</file>

<file path=xl/styles.xml><?xml version="1.0" encoding="utf-8"?>
<styleSheet xmlns="http://schemas.openxmlformats.org/spreadsheetml/2006/main">
  <numFmts count="11">
    <numFmt numFmtId="164" formatCode="GENERAL"/>
    <numFmt numFmtId="165" formatCode="DD/MM/YYYY"/>
    <numFmt numFmtId="166" formatCode="_-* #,##0.00_-;\-* #,##0.00_-;_-* \-??_-;_-@_-"/>
    <numFmt numFmtId="167" formatCode="0.00%"/>
    <numFmt numFmtId="168" formatCode="0%"/>
    <numFmt numFmtId="169" formatCode="DD\-MMM\-YY"/>
    <numFmt numFmtId="170" formatCode="&quot;€ &quot;#,##0.00;[RED]&quot;-€ &quot;#,##0.00"/>
    <numFmt numFmtId="171" formatCode="0.000000000%"/>
    <numFmt numFmtId="172" formatCode="0.00000000%"/>
    <numFmt numFmtId="173" formatCode="[$€-410]\ #,##0.00;[RED]\-[$€-410]\ #,##0.00"/>
    <numFmt numFmtId="174" formatCode="0.000000%"/>
  </numFmts>
  <fonts count="21">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Arial"/>
      <family val="2"/>
    </font>
    <font>
      <i/>
      <sz val="10"/>
      <color indexed="8"/>
      <name val="Georgia"/>
      <family val="1"/>
    </font>
    <font>
      <sz val="10"/>
      <color indexed="8"/>
      <name val="Arial Unicode MS"/>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6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8"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16" borderId="1" applyNumberFormat="0" applyAlignment="0" applyProtection="0"/>
    <xf numFmtId="164" fontId="4" fillId="0" borderId="2" applyNumberFormat="0" applyFill="0" applyAlignment="0" applyProtection="0"/>
    <xf numFmtId="164" fontId="5" fillId="17" borderId="3" applyNumberFormat="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6" fillId="7" borderId="1" applyNumberFormat="0" applyAlignment="0" applyProtection="0"/>
    <xf numFmtId="164" fontId="7" fillId="22" borderId="0" applyNumberFormat="0" applyBorder="0" applyAlignment="0" applyProtection="0"/>
    <xf numFmtId="164" fontId="0" fillId="23" borderId="4" applyNumberFormat="0" applyAlignment="0" applyProtection="0"/>
    <xf numFmtId="164" fontId="8" fillId="16"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3" borderId="0" applyNumberFormat="0" applyBorder="0" applyAlignment="0" applyProtection="0"/>
    <xf numFmtId="164" fontId="17" fillId="4" borderId="0" applyNumberFormat="0" applyBorder="0" applyAlignment="0" applyProtection="0"/>
  </cellStyleXfs>
  <cellXfs count="38">
    <xf numFmtId="164" fontId="0" fillId="0" borderId="0" xfId="0" applyAlignment="1">
      <alignment/>
    </xf>
    <xf numFmtId="164" fontId="18" fillId="0" borderId="0" xfId="0" applyFont="1" applyAlignment="1">
      <alignment/>
    </xf>
    <xf numFmtId="164" fontId="0" fillId="0" borderId="10" xfId="0" applyFont="1" applyBorder="1" applyAlignment="1">
      <alignment wrapText="1"/>
    </xf>
    <xf numFmtId="164" fontId="0" fillId="0" borderId="11" xfId="0" applyFont="1" applyBorder="1" applyAlignment="1">
      <alignment wrapText="1"/>
    </xf>
    <xf numFmtId="164" fontId="0" fillId="0" borderId="12" xfId="0" applyFont="1" applyBorder="1" applyAlignment="1">
      <alignment wrapText="1"/>
    </xf>
    <xf numFmtId="164" fontId="0" fillId="0" borderId="0" xfId="0" applyFont="1" applyAlignment="1">
      <alignment wrapText="1"/>
    </xf>
    <xf numFmtId="164" fontId="0" fillId="0" borderId="0" xfId="0" applyFont="1" applyFill="1" applyBorder="1" applyAlignment="1">
      <alignment wrapText="1"/>
    </xf>
    <xf numFmtId="164" fontId="0" fillId="0" borderId="12" xfId="0" applyFont="1" applyFill="1" applyBorder="1" applyAlignment="1">
      <alignment wrapText="1"/>
    </xf>
    <xf numFmtId="165" fontId="0" fillId="0" borderId="10" xfId="0" applyNumberFormat="1" applyBorder="1" applyAlignment="1">
      <alignment wrapText="1"/>
    </xf>
    <xf numFmtId="164" fontId="0" fillId="24" borderId="11" xfId="0" applyFill="1" applyBorder="1" applyAlignment="1">
      <alignment wrapText="1"/>
    </xf>
    <xf numFmtId="164" fontId="0" fillId="24" borderId="12" xfId="0" applyFill="1" applyBorder="1" applyAlignment="1">
      <alignment wrapText="1"/>
    </xf>
    <xf numFmtId="164" fontId="0" fillId="0" borderId="12" xfId="0" applyBorder="1" applyAlignment="1">
      <alignment/>
    </xf>
    <xf numFmtId="165" fontId="0" fillId="0" borderId="12" xfId="0" applyNumberFormat="1" applyBorder="1" applyAlignment="1">
      <alignment horizontal="right" wrapText="1"/>
    </xf>
    <xf numFmtId="164" fontId="0" fillId="0" borderId="12" xfId="0" applyFill="1" applyBorder="1" applyAlignment="1">
      <alignment/>
    </xf>
    <xf numFmtId="164" fontId="0" fillId="0" borderId="12" xfId="0" applyBorder="1" applyAlignment="1">
      <alignment/>
    </xf>
    <xf numFmtId="164" fontId="0" fillId="0" borderId="0" xfId="0" applyFont="1" applyBorder="1" applyAlignment="1">
      <alignment wrapText="1"/>
    </xf>
    <xf numFmtId="164" fontId="0" fillId="0" borderId="0" xfId="0" applyAlignment="1">
      <alignment/>
    </xf>
    <xf numFmtId="164" fontId="19" fillId="0" borderId="0" xfId="0" applyFont="1" applyAlignment="1">
      <alignment wrapText="1"/>
    </xf>
    <xf numFmtId="164" fontId="20" fillId="0" borderId="0" xfId="0" applyFont="1" applyAlignment="1">
      <alignment horizontal="justify"/>
    </xf>
    <xf numFmtId="164" fontId="0" fillId="0" borderId="0" xfId="0" applyAlignment="1">
      <alignment horizontal="justify"/>
    </xf>
    <xf numFmtId="166" fontId="0" fillId="24" borderId="12" xfId="15" applyFill="1" applyBorder="1" applyAlignment="1" applyProtection="1">
      <alignment/>
      <protection/>
    </xf>
    <xf numFmtId="167" fontId="0" fillId="0" borderId="12" xfId="0" applyNumberFormat="1" applyFill="1" applyBorder="1" applyAlignment="1">
      <alignment/>
    </xf>
    <xf numFmtId="164" fontId="0" fillId="0" borderId="13" xfId="0" applyBorder="1" applyAlignment="1">
      <alignment/>
    </xf>
    <xf numFmtId="166" fontId="0" fillId="0" borderId="12" xfId="0" applyNumberFormat="1" applyBorder="1" applyAlignment="1">
      <alignment/>
    </xf>
    <xf numFmtId="167" fontId="0" fillId="0" borderId="12" xfId="19" applyNumberFormat="1" applyFill="1" applyBorder="1" applyAlignment="1" applyProtection="1">
      <alignment/>
      <protection/>
    </xf>
    <xf numFmtId="169" fontId="0" fillId="0" borderId="13" xfId="0" applyNumberFormat="1" applyBorder="1" applyAlignment="1">
      <alignment/>
    </xf>
    <xf numFmtId="166" fontId="0" fillId="0" borderId="12" xfId="15" applyFill="1" applyBorder="1" applyAlignment="1" applyProtection="1">
      <alignment/>
      <protection/>
    </xf>
    <xf numFmtId="166" fontId="0" fillId="0" borderId="0" xfId="15" applyFill="1" applyBorder="1" applyAlignment="1" applyProtection="1">
      <alignment/>
      <protection/>
    </xf>
    <xf numFmtId="166" fontId="18" fillId="0" borderId="12" xfId="15" applyFont="1" applyFill="1" applyBorder="1" applyAlignment="1" applyProtection="1">
      <alignment/>
      <protection/>
    </xf>
    <xf numFmtId="167" fontId="0" fillId="0" borderId="0" xfId="0" applyNumberFormat="1" applyAlignment="1">
      <alignment/>
    </xf>
    <xf numFmtId="170" fontId="0" fillId="0" borderId="12" xfId="0" applyNumberFormat="1" applyBorder="1" applyAlignment="1">
      <alignment/>
    </xf>
    <xf numFmtId="171" fontId="0" fillId="0" borderId="13" xfId="19" applyNumberFormat="1" applyFont="1" applyFill="1" applyBorder="1" applyAlignment="1" applyProtection="1">
      <alignment/>
      <protection/>
    </xf>
    <xf numFmtId="166" fontId="0" fillId="0" borderId="0" xfId="0" applyNumberFormat="1" applyAlignment="1">
      <alignment/>
    </xf>
    <xf numFmtId="172" fontId="0" fillId="0" borderId="0" xfId="19" applyNumberFormat="1" applyFont="1" applyFill="1" applyBorder="1" applyAlignment="1" applyProtection="1">
      <alignment/>
      <protection/>
    </xf>
    <xf numFmtId="164" fontId="0" fillId="25" borderId="0" xfId="0" applyFill="1" applyAlignment="1">
      <alignment/>
    </xf>
    <xf numFmtId="173" fontId="0" fillId="0" borderId="13" xfId="0" applyNumberFormat="1" applyBorder="1" applyAlignment="1">
      <alignment/>
    </xf>
    <xf numFmtId="174" fontId="0" fillId="0" borderId="13" xfId="0" applyNumberFormat="1" applyBorder="1" applyAlignment="1">
      <alignment/>
    </xf>
    <xf numFmtId="172" fontId="0" fillId="0" borderId="13" xfId="0" applyNumberFormat="1" applyBorder="1" applyAlignment="1">
      <alignment/>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15</xdr:row>
      <xdr:rowOff>152400</xdr:rowOff>
    </xdr:from>
    <xdr:to>
      <xdr:col>5</xdr:col>
      <xdr:colOff>542925</xdr:colOff>
      <xdr:row>23</xdr:row>
      <xdr:rowOff>142875</xdr:rowOff>
    </xdr:to>
    <xdr:sp>
      <xdr:nvSpPr>
        <xdr:cNvPr id="1" name="AutoShape 1"/>
        <xdr:cNvSpPr>
          <a:spLocks/>
        </xdr:cNvSpPr>
      </xdr:nvSpPr>
      <xdr:spPr>
        <a:xfrm>
          <a:off x="3276600" y="2581275"/>
          <a:ext cx="504825" cy="128587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190500</xdr:colOff>
      <xdr:row>2</xdr:row>
      <xdr:rowOff>9525</xdr:rowOff>
    </xdr:from>
    <xdr:to>
      <xdr:col>5</xdr:col>
      <xdr:colOff>552450</xdr:colOff>
      <xdr:row>11</xdr:row>
      <xdr:rowOff>9525</xdr:rowOff>
    </xdr:to>
    <xdr:sp>
      <xdr:nvSpPr>
        <xdr:cNvPr id="2" name="AutoShape 2"/>
        <xdr:cNvSpPr>
          <a:spLocks/>
        </xdr:cNvSpPr>
      </xdr:nvSpPr>
      <xdr:spPr>
        <a:xfrm>
          <a:off x="3429000" y="333375"/>
          <a:ext cx="361950" cy="145732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2</xdr:row>
      <xdr:rowOff>9525</xdr:rowOff>
    </xdr:from>
    <xdr:to>
      <xdr:col>6</xdr:col>
      <xdr:colOff>790575</xdr:colOff>
      <xdr:row>12</xdr:row>
      <xdr:rowOff>161925</xdr:rowOff>
    </xdr:to>
    <xdr:sp>
      <xdr:nvSpPr>
        <xdr:cNvPr id="3" name="AutoShape 3"/>
        <xdr:cNvSpPr>
          <a:spLocks/>
        </xdr:cNvSpPr>
      </xdr:nvSpPr>
      <xdr:spPr>
        <a:xfrm>
          <a:off x="3914775" y="333375"/>
          <a:ext cx="723900" cy="17716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15</xdr:row>
      <xdr:rowOff>9525</xdr:rowOff>
    </xdr:from>
    <xdr:to>
      <xdr:col>6</xdr:col>
      <xdr:colOff>666750</xdr:colOff>
      <xdr:row>25</xdr:row>
      <xdr:rowOff>161925</xdr:rowOff>
    </xdr:to>
    <xdr:sp>
      <xdr:nvSpPr>
        <xdr:cNvPr id="4" name="AutoShape 4"/>
        <xdr:cNvSpPr>
          <a:spLocks/>
        </xdr:cNvSpPr>
      </xdr:nvSpPr>
      <xdr:spPr>
        <a:xfrm>
          <a:off x="3895725" y="2438400"/>
          <a:ext cx="619125" cy="17716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7</xdr:row>
      <xdr:rowOff>19050</xdr:rowOff>
    </xdr:from>
    <xdr:to>
      <xdr:col>5</xdr:col>
      <xdr:colOff>542925</xdr:colOff>
      <xdr:row>10</xdr:row>
      <xdr:rowOff>152400</xdr:rowOff>
    </xdr:to>
    <xdr:sp>
      <xdr:nvSpPr>
        <xdr:cNvPr id="5" name="AutoShape 5"/>
        <xdr:cNvSpPr>
          <a:spLocks/>
        </xdr:cNvSpPr>
      </xdr:nvSpPr>
      <xdr:spPr>
        <a:xfrm>
          <a:off x="3705225" y="1152525"/>
          <a:ext cx="76200" cy="619125"/>
        </a:xfrm>
        <a:prstGeom prst="rightBracket">
          <a:avLst>
            <a:gd name="adj" fmla="val -41666"/>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628650</xdr:colOff>
      <xdr:row>9</xdr:row>
      <xdr:rowOff>9525</xdr:rowOff>
    </xdr:from>
    <xdr:to>
      <xdr:col>6</xdr:col>
      <xdr:colOff>704850</xdr:colOff>
      <xdr:row>12</xdr:row>
      <xdr:rowOff>142875</xdr:rowOff>
    </xdr:to>
    <xdr:sp>
      <xdr:nvSpPr>
        <xdr:cNvPr id="6" name="AutoShape 7"/>
        <xdr:cNvSpPr>
          <a:spLocks/>
        </xdr:cNvSpPr>
      </xdr:nvSpPr>
      <xdr:spPr>
        <a:xfrm>
          <a:off x="4476750" y="1466850"/>
          <a:ext cx="76200" cy="619125"/>
        </a:xfrm>
        <a:prstGeom prst="rightBracket">
          <a:avLst>
            <a:gd name="adj" fmla="val -41666"/>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18</xdr:row>
      <xdr:rowOff>0</xdr:rowOff>
    </xdr:from>
    <xdr:to>
      <xdr:col>5</xdr:col>
      <xdr:colOff>590550</xdr:colOff>
      <xdr:row>22</xdr:row>
      <xdr:rowOff>152400</xdr:rowOff>
    </xdr:to>
    <xdr:sp>
      <xdr:nvSpPr>
        <xdr:cNvPr id="7" name="AutoShape 8"/>
        <xdr:cNvSpPr>
          <a:spLocks/>
        </xdr:cNvSpPr>
      </xdr:nvSpPr>
      <xdr:spPr>
        <a:xfrm>
          <a:off x="3733800" y="2914650"/>
          <a:ext cx="95250" cy="800100"/>
        </a:xfrm>
        <a:prstGeom prst="rightBracket">
          <a:avLst>
            <a:gd name="adj" fmla="val -41666"/>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704850</xdr:colOff>
      <xdr:row>20</xdr:row>
      <xdr:rowOff>0</xdr:rowOff>
    </xdr:from>
    <xdr:to>
      <xdr:col>6</xdr:col>
      <xdr:colOff>742950</xdr:colOff>
      <xdr:row>26</xdr:row>
      <xdr:rowOff>9525</xdr:rowOff>
    </xdr:to>
    <xdr:sp>
      <xdr:nvSpPr>
        <xdr:cNvPr id="8" name="AutoShape 9"/>
        <xdr:cNvSpPr>
          <a:spLocks/>
        </xdr:cNvSpPr>
      </xdr:nvSpPr>
      <xdr:spPr>
        <a:xfrm>
          <a:off x="4552950" y="3238500"/>
          <a:ext cx="38100" cy="981075"/>
        </a:xfrm>
        <a:prstGeom prst="rightBracket">
          <a:avLst>
            <a:gd name="adj" fmla="val -41666"/>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43"/>
  <sheetViews>
    <sheetView workbookViewId="0" topLeftCell="A1">
      <selection activeCell="A37" sqref="A37"/>
    </sheetView>
  </sheetViews>
  <sheetFormatPr defaultColWidth="9.140625" defaultRowHeight="12.75"/>
  <cols>
    <col min="1" max="1" width="12.00390625" style="0" customWidth="1"/>
    <col min="7" max="7" width="12.00390625" style="0" customWidth="1"/>
  </cols>
  <sheetData>
    <row r="1" ht="12.75">
      <c r="A1" s="1" t="s">
        <v>0</v>
      </c>
    </row>
    <row r="2" spans="1:14" ht="12.75">
      <c r="A2" s="2" t="s">
        <v>1</v>
      </c>
      <c r="B2" s="3" t="s">
        <v>2</v>
      </c>
      <c r="C2" s="3" t="s">
        <v>3</v>
      </c>
      <c r="D2" s="3" t="s">
        <v>4</v>
      </c>
      <c r="E2" s="4" t="s">
        <v>5</v>
      </c>
      <c r="F2" s="5" t="s">
        <v>4</v>
      </c>
      <c r="G2" s="6" t="s">
        <v>5</v>
      </c>
      <c r="H2" s="7" t="s">
        <v>6</v>
      </c>
      <c r="L2" s="5"/>
      <c r="M2" s="5"/>
      <c r="N2" s="5"/>
    </row>
    <row r="3" spans="1:14" ht="12.75">
      <c r="A3" s="8">
        <v>41274</v>
      </c>
      <c r="B3" s="9"/>
      <c r="C3" s="9"/>
      <c r="D3" s="9"/>
      <c r="E3" s="10"/>
      <c r="F3" s="5"/>
      <c r="H3" s="11">
        <v>1</v>
      </c>
      <c r="L3" s="5"/>
      <c r="M3" s="5"/>
      <c r="N3" s="5"/>
    </row>
    <row r="4" spans="1:14" ht="12.75">
      <c r="A4" s="12">
        <v>41455</v>
      </c>
      <c r="B4" s="10"/>
      <c r="C4" s="10"/>
      <c r="D4" s="10"/>
      <c r="E4" s="10"/>
      <c r="F4" s="5"/>
      <c r="H4" s="11"/>
      <c r="L4" s="5"/>
      <c r="M4" s="5"/>
      <c r="N4" s="5"/>
    </row>
    <row r="5" spans="1:14" ht="12.75">
      <c r="A5" s="12">
        <v>41639</v>
      </c>
      <c r="B5" s="10" t="s">
        <v>7</v>
      </c>
      <c r="C5" s="10"/>
      <c r="D5" s="10"/>
      <c r="E5" s="10"/>
      <c r="F5" s="5"/>
      <c r="H5" s="11"/>
      <c r="L5" s="5"/>
      <c r="M5" s="5"/>
      <c r="N5" s="5"/>
    </row>
    <row r="6" spans="1:14" ht="12.75">
      <c r="A6" s="12">
        <v>41820</v>
      </c>
      <c r="B6" s="10" t="s">
        <v>7</v>
      </c>
      <c r="C6" s="10" t="s">
        <v>8</v>
      </c>
      <c r="D6" s="10"/>
      <c r="E6" s="10"/>
      <c r="F6" s="5"/>
      <c r="H6" s="11">
        <v>2</v>
      </c>
      <c r="L6" s="5"/>
      <c r="M6" s="5"/>
      <c r="N6" s="5"/>
    </row>
    <row r="7" spans="1:14" ht="12.75">
      <c r="A7" s="12">
        <v>42004</v>
      </c>
      <c r="B7" s="10" t="s">
        <v>7</v>
      </c>
      <c r="C7" s="10" t="s">
        <v>8</v>
      </c>
      <c r="D7" s="10"/>
      <c r="E7" s="10"/>
      <c r="F7" s="5"/>
      <c r="H7" s="11"/>
      <c r="L7" s="5"/>
      <c r="M7" s="5"/>
      <c r="N7" s="5"/>
    </row>
    <row r="8" spans="1:14" ht="12.75">
      <c r="A8" s="12">
        <v>42185</v>
      </c>
      <c r="B8" s="4"/>
      <c r="C8" s="10" t="s">
        <v>8</v>
      </c>
      <c r="D8" s="10" t="s">
        <v>9</v>
      </c>
      <c r="E8" s="10"/>
      <c r="F8" s="5"/>
      <c r="H8" s="11">
        <v>3</v>
      </c>
      <c r="L8" s="5"/>
      <c r="M8" s="5"/>
      <c r="N8" s="5"/>
    </row>
    <row r="9" spans="1:14" ht="12.75">
      <c r="A9" s="12">
        <v>42369</v>
      </c>
      <c r="B9" s="4"/>
      <c r="C9" s="10" t="s">
        <v>8</v>
      </c>
      <c r="D9" s="10" t="s">
        <v>9</v>
      </c>
      <c r="E9" s="10"/>
      <c r="F9" s="5"/>
      <c r="H9" s="11"/>
      <c r="L9" s="5"/>
      <c r="M9" s="5"/>
      <c r="N9" s="5"/>
    </row>
    <row r="10" spans="1:14" ht="12.75">
      <c r="A10" s="12">
        <v>42551</v>
      </c>
      <c r="B10" s="4"/>
      <c r="C10" s="10" t="s">
        <v>8</v>
      </c>
      <c r="D10" s="10" t="s">
        <v>9</v>
      </c>
      <c r="E10" s="10" t="s">
        <v>9</v>
      </c>
      <c r="F10" s="5"/>
      <c r="H10" s="11">
        <v>4</v>
      </c>
      <c r="L10" s="5"/>
      <c r="M10" s="5"/>
      <c r="N10" s="5"/>
    </row>
    <row r="11" spans="1:14" ht="12.75">
      <c r="A11" s="12">
        <v>42735</v>
      </c>
      <c r="B11" s="4"/>
      <c r="C11" s="10" t="s">
        <v>8</v>
      </c>
      <c r="D11" s="10" t="s">
        <v>9</v>
      </c>
      <c r="E11" s="10" t="s">
        <v>9</v>
      </c>
      <c r="F11" s="5"/>
      <c r="H11" s="11"/>
      <c r="L11" s="5"/>
      <c r="M11" s="5"/>
      <c r="N11" s="5"/>
    </row>
    <row r="12" spans="1:14" ht="12.75">
      <c r="A12" s="12">
        <v>42916</v>
      </c>
      <c r="B12" s="4"/>
      <c r="C12" s="4"/>
      <c r="D12" s="4"/>
      <c r="E12" s="10" t="s">
        <v>9</v>
      </c>
      <c r="F12" s="5"/>
      <c r="H12" s="13">
        <v>5</v>
      </c>
      <c r="L12" s="5"/>
      <c r="M12" s="5"/>
      <c r="N12" s="5"/>
    </row>
    <row r="13" spans="1:8" ht="12.75">
      <c r="A13" s="12">
        <v>43100</v>
      </c>
      <c r="B13" s="4"/>
      <c r="C13" s="4"/>
      <c r="D13" s="4"/>
      <c r="E13" s="10" t="s">
        <v>9</v>
      </c>
      <c r="F13" s="5"/>
      <c r="H13" s="13"/>
    </row>
    <row r="14" spans="1:8" ht="12.75">
      <c r="A14" s="1" t="s">
        <v>10</v>
      </c>
      <c r="H14" s="14"/>
    </row>
    <row r="15" spans="1:8" ht="12.75">
      <c r="A15" s="2" t="s">
        <v>1</v>
      </c>
      <c r="B15" s="3" t="s">
        <v>2</v>
      </c>
      <c r="C15" s="3" t="s">
        <v>3</v>
      </c>
      <c r="D15" s="3" t="s">
        <v>4</v>
      </c>
      <c r="E15" s="4" t="s">
        <v>5</v>
      </c>
      <c r="F15" s="5" t="s">
        <v>4</v>
      </c>
      <c r="G15" s="6" t="s">
        <v>5</v>
      </c>
      <c r="H15" s="14"/>
    </row>
    <row r="16" spans="1:8" ht="12.75">
      <c r="A16" s="12" t="s">
        <v>11</v>
      </c>
      <c r="B16" s="10"/>
      <c r="C16" s="10"/>
      <c r="D16" s="10"/>
      <c r="E16" s="10"/>
      <c r="H16" s="11">
        <v>1</v>
      </c>
    </row>
    <row r="17" spans="1:8" ht="12.75">
      <c r="A17" s="12">
        <v>41820</v>
      </c>
      <c r="B17" s="10" t="s">
        <v>9</v>
      </c>
      <c r="C17" s="10" t="s">
        <v>12</v>
      </c>
      <c r="D17" s="10"/>
      <c r="E17" s="10"/>
      <c r="H17" s="11"/>
    </row>
    <row r="18" spans="1:8" ht="12.75">
      <c r="A18" s="12">
        <v>42004</v>
      </c>
      <c r="B18" s="10" t="s">
        <v>9</v>
      </c>
      <c r="C18" s="10" t="s">
        <v>12</v>
      </c>
      <c r="D18" s="10"/>
      <c r="E18" s="10"/>
      <c r="H18" s="11"/>
    </row>
    <row r="19" spans="1:8" ht="12.75">
      <c r="A19" s="12">
        <v>42185</v>
      </c>
      <c r="B19" s="10" t="s">
        <v>9</v>
      </c>
      <c r="C19" s="10" t="s">
        <v>12</v>
      </c>
      <c r="D19" s="10" t="s">
        <v>8</v>
      </c>
      <c r="E19" s="10"/>
      <c r="H19" s="11">
        <v>2</v>
      </c>
    </row>
    <row r="20" spans="1:8" ht="12.75">
      <c r="A20" s="12">
        <v>42369</v>
      </c>
      <c r="B20" s="10" t="s">
        <v>9</v>
      </c>
      <c r="C20" s="10" t="s">
        <v>12</v>
      </c>
      <c r="D20" s="10" t="s">
        <v>8</v>
      </c>
      <c r="E20" s="10"/>
      <c r="H20" s="11"/>
    </row>
    <row r="21" spans="1:8" ht="12.75">
      <c r="A21" s="12">
        <v>42551</v>
      </c>
      <c r="B21" s="4"/>
      <c r="C21" s="10" t="s">
        <v>12</v>
      </c>
      <c r="D21" s="10" t="s">
        <v>8</v>
      </c>
      <c r="E21" s="10" t="s">
        <v>8</v>
      </c>
      <c r="H21" s="11">
        <v>3</v>
      </c>
    </row>
    <row r="22" spans="1:8" ht="12.75">
      <c r="A22" s="12">
        <v>42735</v>
      </c>
      <c r="B22" s="4"/>
      <c r="C22" s="10" t="s">
        <v>12</v>
      </c>
      <c r="D22" s="10" t="s">
        <v>8</v>
      </c>
      <c r="E22" s="10" t="s">
        <v>8</v>
      </c>
      <c r="H22" s="11"/>
    </row>
    <row r="23" spans="1:8" ht="12.75">
      <c r="A23" s="12">
        <v>42916</v>
      </c>
      <c r="B23" s="4"/>
      <c r="C23" s="10" t="s">
        <v>12</v>
      </c>
      <c r="D23" s="10" t="s">
        <v>8</v>
      </c>
      <c r="E23" s="10" t="s">
        <v>8</v>
      </c>
      <c r="H23" s="11">
        <v>4</v>
      </c>
    </row>
    <row r="24" spans="1:8" ht="12.75">
      <c r="A24" s="12">
        <v>43100</v>
      </c>
      <c r="B24" s="4"/>
      <c r="C24" s="10" t="s">
        <v>12</v>
      </c>
      <c r="D24" s="10" t="s">
        <v>8</v>
      </c>
      <c r="E24" s="10" t="s">
        <v>8</v>
      </c>
      <c r="H24" s="11"/>
    </row>
    <row r="25" spans="1:8" ht="12.75">
      <c r="A25" s="12">
        <v>43281</v>
      </c>
      <c r="B25" s="14"/>
      <c r="C25" s="14"/>
      <c r="D25" s="14"/>
      <c r="E25" s="10" t="s">
        <v>8</v>
      </c>
      <c r="H25" s="13">
        <v>5</v>
      </c>
    </row>
    <row r="26" spans="1:8" ht="12.75">
      <c r="A26" s="12">
        <v>43465</v>
      </c>
      <c r="B26" s="14"/>
      <c r="C26" s="14"/>
      <c r="D26" s="14"/>
      <c r="E26" s="10" t="s">
        <v>8</v>
      </c>
      <c r="H26" s="13"/>
    </row>
    <row r="27" spans="1:18" ht="12.75" customHeight="1">
      <c r="A27" s="5" t="s">
        <v>2</v>
      </c>
      <c r="B27" s="15" t="s">
        <v>13</v>
      </c>
      <c r="C27" s="15"/>
      <c r="D27" s="15"/>
      <c r="E27" s="15"/>
      <c r="F27" s="15"/>
      <c r="G27" s="15"/>
      <c r="H27" s="15"/>
      <c r="I27" s="16"/>
      <c r="J27" s="16"/>
      <c r="K27" s="16"/>
      <c r="L27" s="16"/>
      <c r="M27" s="16"/>
      <c r="N27" s="16"/>
      <c r="O27" s="16"/>
      <c r="P27" s="16"/>
      <c r="Q27" s="16"/>
      <c r="R27" s="16"/>
    </row>
    <row r="28" spans="1:18" ht="27" customHeight="1">
      <c r="A28" s="5" t="s">
        <v>3</v>
      </c>
      <c r="B28" s="15" t="s">
        <v>14</v>
      </c>
      <c r="C28" s="15"/>
      <c r="D28" s="15"/>
      <c r="E28" s="15"/>
      <c r="F28" s="15"/>
      <c r="G28" s="15"/>
      <c r="H28" s="15"/>
      <c r="I28" s="16"/>
      <c r="J28" s="16"/>
      <c r="K28" s="16"/>
      <c r="L28" s="16"/>
      <c r="M28" s="16"/>
      <c r="N28" s="16"/>
      <c r="O28" s="16"/>
      <c r="P28" s="16"/>
      <c r="Q28" s="16"/>
      <c r="R28" s="16"/>
    </row>
    <row r="29" spans="1:18" ht="51" customHeight="1">
      <c r="A29" s="5" t="s">
        <v>4</v>
      </c>
      <c r="B29" s="15" t="s">
        <v>15</v>
      </c>
      <c r="C29" s="15"/>
      <c r="D29" s="15"/>
      <c r="E29" s="15"/>
      <c r="F29" s="15"/>
      <c r="G29" s="15"/>
      <c r="H29" s="15"/>
      <c r="I29" s="16"/>
      <c r="J29" s="16"/>
      <c r="K29" s="16"/>
      <c r="L29" s="16"/>
      <c r="M29" s="16"/>
      <c r="N29" s="16"/>
      <c r="O29" s="16"/>
      <c r="P29" s="16"/>
      <c r="Q29" s="16"/>
      <c r="R29" s="16"/>
    </row>
    <row r="30" spans="1:18" ht="12.75" customHeight="1">
      <c r="A30" s="5" t="s">
        <v>5</v>
      </c>
      <c r="B30" s="15" t="s">
        <v>16</v>
      </c>
      <c r="C30" s="15"/>
      <c r="D30" s="15"/>
      <c r="E30" s="15"/>
      <c r="F30" s="15"/>
      <c r="G30" s="15"/>
      <c r="H30" s="15"/>
      <c r="I30" s="16"/>
      <c r="J30" s="16"/>
      <c r="K30" s="16"/>
      <c r="L30" s="16"/>
      <c r="M30" s="16"/>
      <c r="N30" s="16"/>
      <c r="O30" s="16"/>
      <c r="P30" s="16"/>
      <c r="Q30" s="16"/>
      <c r="R30" s="16"/>
    </row>
    <row r="31" spans="1:18" ht="6" customHeight="1">
      <c r="A31" s="5"/>
      <c r="B31" s="5"/>
      <c r="C31" s="5"/>
      <c r="D31" s="5"/>
      <c r="E31" s="5"/>
      <c r="F31" s="5"/>
      <c r="G31" s="5"/>
      <c r="H31" s="5"/>
      <c r="I31" s="16"/>
      <c r="J31" s="16"/>
      <c r="K31" s="16"/>
      <c r="L31" s="16"/>
      <c r="M31" s="16"/>
      <c r="N31" s="16"/>
      <c r="O31" s="16"/>
      <c r="P31" s="16"/>
      <c r="Q31" s="16"/>
      <c r="R31" s="16"/>
    </row>
    <row r="32" spans="1:18" ht="12.75" customHeight="1">
      <c r="A32" s="15" t="s">
        <v>17</v>
      </c>
      <c r="B32" s="15"/>
      <c r="C32" s="15"/>
      <c r="D32" s="15"/>
      <c r="E32" s="15"/>
      <c r="F32" s="15"/>
      <c r="G32" s="15"/>
      <c r="H32" s="15"/>
      <c r="I32" s="16"/>
      <c r="J32" s="16"/>
      <c r="K32" s="16"/>
      <c r="L32" s="16"/>
      <c r="M32" s="16"/>
      <c r="N32" s="16"/>
      <c r="O32" s="16"/>
      <c r="P32" s="16"/>
      <c r="Q32" s="16"/>
      <c r="R32" s="16"/>
    </row>
    <row r="33" spans="1:18" ht="30" customHeight="1">
      <c r="A33" s="15" t="s">
        <v>18</v>
      </c>
      <c r="B33" s="15"/>
      <c r="C33" s="15"/>
      <c r="D33" s="15"/>
      <c r="E33" s="15"/>
      <c r="F33" s="15"/>
      <c r="G33" s="15"/>
      <c r="H33" s="15"/>
      <c r="I33" s="16"/>
      <c r="J33" s="16"/>
      <c r="K33" s="16"/>
      <c r="L33" s="16"/>
      <c r="M33" s="16"/>
      <c r="N33" s="16"/>
      <c r="O33" s="16"/>
      <c r="P33" s="16"/>
      <c r="Q33" s="16"/>
      <c r="R33" s="16"/>
    </row>
    <row r="34" spans="1:18" ht="4.5" customHeight="1">
      <c r="A34" s="5"/>
      <c r="B34" s="5"/>
      <c r="C34" s="5"/>
      <c r="D34" s="5"/>
      <c r="E34" s="5"/>
      <c r="F34" s="5"/>
      <c r="G34" s="5"/>
      <c r="H34" s="5"/>
      <c r="I34" s="16"/>
      <c r="J34" s="16"/>
      <c r="K34" s="16"/>
      <c r="L34" s="16"/>
      <c r="M34" s="16"/>
      <c r="N34" s="16"/>
      <c r="O34" s="16"/>
      <c r="P34" s="16"/>
      <c r="Q34" s="16"/>
      <c r="R34" s="16"/>
    </row>
    <row r="35" spans="1:18" ht="12.75" customHeight="1">
      <c r="A35" s="15" t="s">
        <v>19</v>
      </c>
      <c r="B35" s="15"/>
      <c r="C35" s="15"/>
      <c r="D35" s="15"/>
      <c r="E35" s="15"/>
      <c r="F35" s="15"/>
      <c r="G35" s="15"/>
      <c r="H35" s="15"/>
      <c r="I35" s="16"/>
      <c r="J35" s="16"/>
      <c r="K35" s="16"/>
      <c r="L35" s="16"/>
      <c r="M35" s="16"/>
      <c r="N35" s="16"/>
      <c r="O35" s="16"/>
      <c r="P35" s="16"/>
      <c r="Q35" s="16"/>
      <c r="R35" s="16"/>
    </row>
    <row r="36" spans="1:18" ht="12.75" customHeight="1">
      <c r="A36" s="15" t="s">
        <v>20</v>
      </c>
      <c r="B36" s="15"/>
      <c r="C36" s="15"/>
      <c r="D36" s="15"/>
      <c r="E36" s="15"/>
      <c r="F36" s="15"/>
      <c r="G36" s="15"/>
      <c r="H36" s="15"/>
      <c r="I36" s="16"/>
      <c r="J36" s="16"/>
      <c r="K36" s="16"/>
      <c r="L36" s="16"/>
      <c r="M36" s="16"/>
      <c r="N36" s="16"/>
      <c r="O36" s="16"/>
      <c r="P36" s="16"/>
      <c r="Q36" s="16"/>
      <c r="R36" s="16"/>
    </row>
    <row r="37" spans="1:18" ht="42.75" customHeight="1">
      <c r="A37" s="15" t="s">
        <v>21</v>
      </c>
      <c r="B37" s="15"/>
      <c r="C37" s="15"/>
      <c r="D37" s="15"/>
      <c r="E37" s="15"/>
      <c r="F37" s="15"/>
      <c r="G37" s="15"/>
      <c r="H37" s="15"/>
      <c r="I37" s="16"/>
      <c r="J37" s="16"/>
      <c r="K37" s="16"/>
      <c r="L37" s="16"/>
      <c r="M37" s="16"/>
      <c r="N37" s="16"/>
      <c r="O37" s="16"/>
      <c r="P37" s="16"/>
      <c r="Q37" s="16"/>
      <c r="R37" s="16"/>
    </row>
    <row r="38" spans="1:18" ht="12.75" customHeight="1">
      <c r="A38" s="15" t="s">
        <v>22</v>
      </c>
      <c r="B38" s="15"/>
      <c r="C38" s="15"/>
      <c r="D38" s="15"/>
      <c r="E38" s="15"/>
      <c r="F38" s="15"/>
      <c r="G38" s="15"/>
      <c r="H38" s="15"/>
      <c r="I38" s="16"/>
      <c r="J38" s="16"/>
      <c r="K38" s="16"/>
      <c r="L38" s="16"/>
      <c r="M38" s="16"/>
      <c r="N38" s="16"/>
      <c r="O38" s="16"/>
      <c r="P38" s="16"/>
      <c r="Q38" s="16"/>
      <c r="R38" s="16"/>
    </row>
    <row r="39" spans="1:18" ht="39.75" customHeight="1">
      <c r="A39" s="15"/>
      <c r="B39" s="15"/>
      <c r="C39" s="15"/>
      <c r="D39" s="15"/>
      <c r="E39" s="15"/>
      <c r="F39" s="15"/>
      <c r="G39" s="15"/>
      <c r="H39" s="15"/>
      <c r="I39" s="16"/>
      <c r="J39" s="16"/>
      <c r="K39" s="16"/>
      <c r="L39" s="16"/>
      <c r="M39" s="16"/>
      <c r="N39" s="16"/>
      <c r="O39" s="16"/>
      <c r="P39" s="16"/>
      <c r="Q39" s="16"/>
      <c r="R39" s="16"/>
    </row>
    <row r="40" spans="1:18" ht="38.25" customHeight="1">
      <c r="A40" s="15"/>
      <c r="B40" s="15"/>
      <c r="C40" s="15"/>
      <c r="D40" s="15"/>
      <c r="E40" s="15"/>
      <c r="F40" s="15"/>
      <c r="G40" s="15"/>
      <c r="H40" s="15"/>
      <c r="I40" s="16"/>
      <c r="J40" s="16"/>
      <c r="K40" s="16"/>
      <c r="L40" s="16"/>
      <c r="M40" s="16"/>
      <c r="N40" s="16"/>
      <c r="O40" s="16"/>
      <c r="P40" s="16"/>
      <c r="Q40" s="16"/>
      <c r="R40" s="16"/>
    </row>
    <row r="41" spans="1:18" ht="12.75">
      <c r="A41" s="5"/>
      <c r="B41" s="5"/>
      <c r="C41" s="5"/>
      <c r="D41" s="5"/>
      <c r="E41" s="5"/>
      <c r="F41" s="5"/>
      <c r="G41" s="5"/>
      <c r="H41" s="5"/>
      <c r="I41" s="16"/>
      <c r="J41" s="16"/>
      <c r="K41" s="16"/>
      <c r="L41" s="16"/>
      <c r="M41" s="16"/>
      <c r="N41" s="16"/>
      <c r="O41" s="16"/>
      <c r="P41" s="16"/>
      <c r="Q41" s="16"/>
      <c r="R41" s="16"/>
    </row>
    <row r="42" spans="1:18" ht="12.75" customHeight="1">
      <c r="A42" s="15"/>
      <c r="B42" s="15"/>
      <c r="C42" s="15"/>
      <c r="D42" s="15"/>
      <c r="E42" s="15"/>
      <c r="F42" s="15"/>
      <c r="G42" s="15"/>
      <c r="H42" s="15"/>
      <c r="I42" s="16"/>
      <c r="J42" s="16"/>
      <c r="K42" s="16"/>
      <c r="L42" s="16"/>
      <c r="M42" s="16"/>
      <c r="N42" s="16"/>
      <c r="O42" s="16"/>
      <c r="P42" s="16"/>
      <c r="Q42" s="16"/>
      <c r="R42" s="16"/>
    </row>
    <row r="43" spans="1:18" ht="12.75" customHeight="1">
      <c r="A43" s="15"/>
      <c r="B43" s="15"/>
      <c r="C43" s="15"/>
      <c r="D43" s="15"/>
      <c r="E43" s="15"/>
      <c r="F43" s="15"/>
      <c r="G43" s="15"/>
      <c r="H43" s="15"/>
      <c r="I43" s="16"/>
      <c r="J43" s="16"/>
      <c r="K43" s="16"/>
      <c r="L43" s="16"/>
      <c r="M43" s="16"/>
      <c r="N43" s="16"/>
      <c r="O43" s="16"/>
      <c r="P43" s="16"/>
      <c r="Q43" s="16"/>
      <c r="R43" s="16"/>
    </row>
  </sheetData>
  <sheetProtection selectLockedCells="1" selectUnlockedCells="1"/>
  <mergeCells count="24">
    <mergeCell ref="H3:H5"/>
    <mergeCell ref="H6:H7"/>
    <mergeCell ref="H8:H9"/>
    <mergeCell ref="H10:H11"/>
    <mergeCell ref="H12:H13"/>
    <mergeCell ref="H16:H18"/>
    <mergeCell ref="H19:H20"/>
    <mergeCell ref="H21:H22"/>
    <mergeCell ref="H23:H24"/>
    <mergeCell ref="H25:H26"/>
    <mergeCell ref="B27:H27"/>
    <mergeCell ref="B28:H28"/>
    <mergeCell ref="B29:H29"/>
    <mergeCell ref="B30:H30"/>
    <mergeCell ref="A32:H32"/>
    <mergeCell ref="A33:H33"/>
    <mergeCell ref="A35:H35"/>
    <mergeCell ref="A36:H36"/>
    <mergeCell ref="A37:H37"/>
    <mergeCell ref="A38:H38"/>
    <mergeCell ref="A39:H39"/>
    <mergeCell ref="A40:H40"/>
    <mergeCell ref="A42:H42"/>
    <mergeCell ref="A43:H43"/>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S24"/>
  <sheetViews>
    <sheetView workbookViewId="0" topLeftCell="A1">
      <selection activeCell="B5" sqref="B5"/>
    </sheetView>
  </sheetViews>
  <sheetFormatPr defaultColWidth="9.140625" defaultRowHeight="12.75"/>
  <cols>
    <col min="1" max="1" width="83.00390625" style="0" customWidth="1"/>
  </cols>
  <sheetData>
    <row r="1" ht="12.75">
      <c r="A1" t="s">
        <v>16</v>
      </c>
    </row>
    <row r="3" spans="1:19" ht="12.75">
      <c r="A3" s="17" t="s">
        <v>23</v>
      </c>
      <c r="B3" s="5"/>
      <c r="C3" s="5"/>
      <c r="D3" s="5"/>
      <c r="E3" s="5"/>
      <c r="F3" s="5"/>
      <c r="G3" s="5"/>
      <c r="H3" s="5"/>
      <c r="I3" s="5"/>
      <c r="J3" s="5"/>
      <c r="K3" s="5"/>
      <c r="L3" s="5"/>
      <c r="M3" s="5"/>
      <c r="N3" s="5"/>
      <c r="O3" s="5"/>
      <c r="P3" s="5"/>
      <c r="Q3" s="5"/>
      <c r="R3" s="5"/>
      <c r="S3" s="5"/>
    </row>
    <row r="4" spans="1:19" ht="12.75">
      <c r="A4" s="17"/>
      <c r="B4" s="5"/>
      <c r="C4" s="5"/>
      <c r="D4" s="5"/>
      <c r="E4" s="5"/>
      <c r="F4" s="5"/>
      <c r="G4" s="5"/>
      <c r="H4" s="5"/>
      <c r="I4" s="5"/>
      <c r="J4" s="5"/>
      <c r="K4" s="5"/>
      <c r="L4" s="5"/>
      <c r="M4" s="5"/>
      <c r="N4" s="5"/>
      <c r="O4" s="5"/>
      <c r="P4" s="5"/>
      <c r="Q4" s="5"/>
      <c r="R4" s="5"/>
      <c r="S4" s="5"/>
    </row>
    <row r="5" ht="12.75">
      <c r="A5" s="17" t="s">
        <v>24</v>
      </c>
    </row>
    <row r="9" ht="12.75">
      <c r="A9" s="18"/>
    </row>
    <row r="10" ht="12.75">
      <c r="A10" s="19"/>
    </row>
    <row r="11" ht="12.75">
      <c r="A11" s="19"/>
    </row>
    <row r="12" ht="12.75">
      <c r="A12" s="18"/>
    </row>
    <row r="13" ht="12.75">
      <c r="A13" s="19"/>
    </row>
    <row r="14" ht="12.75">
      <c r="A14" s="19"/>
    </row>
    <row r="15" ht="12.75">
      <c r="A15" s="18"/>
    </row>
    <row r="16" ht="12.75">
      <c r="A16" s="19"/>
    </row>
    <row r="17" ht="12.75">
      <c r="A17" s="19"/>
    </row>
    <row r="18" ht="12.75">
      <c r="A18" s="18"/>
    </row>
    <row r="19" ht="12.75">
      <c r="A19" s="19"/>
    </row>
    <row r="20" ht="12.75">
      <c r="A20" s="19"/>
    </row>
    <row r="21" ht="12.75">
      <c r="A21" s="18"/>
    </row>
    <row r="22" ht="12.75">
      <c r="A22" s="19"/>
    </row>
    <row r="23" ht="12.75">
      <c r="A23" s="19"/>
    </row>
    <row r="24" ht="12.75">
      <c r="A24" s="1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52"/>
  <sheetViews>
    <sheetView tabSelected="1" workbookViewId="0" topLeftCell="A1">
      <selection activeCell="B53" sqref="B53"/>
    </sheetView>
  </sheetViews>
  <sheetFormatPr defaultColWidth="9.140625" defaultRowHeight="12.75"/>
  <cols>
    <col min="1" max="1" width="1.7109375" style="0" customWidth="1"/>
    <col min="3" max="3" width="14.140625" style="0" customWidth="1"/>
    <col min="4" max="4" width="13.140625" style="0" customWidth="1"/>
    <col min="5" max="5" width="13.7109375" style="0" customWidth="1"/>
    <col min="6" max="6" width="13.140625" style="0" customWidth="1"/>
    <col min="7" max="7" width="13.00390625" style="0" customWidth="1"/>
  </cols>
  <sheetData>
    <row r="1" ht="12.75">
      <c r="A1" s="1" t="s">
        <v>25</v>
      </c>
    </row>
    <row r="2" ht="12.75">
      <c r="A2" t="s">
        <v>26</v>
      </c>
    </row>
    <row r="3" spans="1:4" ht="12.75">
      <c r="A3" t="s">
        <v>27</v>
      </c>
      <c r="B3" s="14" t="s">
        <v>28</v>
      </c>
      <c r="C3" s="14"/>
      <c r="D3" s="20">
        <v>1000000</v>
      </c>
    </row>
    <row r="4" spans="1:4" ht="12.75">
      <c r="A4" t="s">
        <v>29</v>
      </c>
      <c r="B4" s="14" t="s">
        <v>30</v>
      </c>
      <c r="C4" s="14"/>
      <c r="D4" s="21">
        <v>0.0153</v>
      </c>
    </row>
    <row r="5" spans="2:5" ht="12.75">
      <c r="B5" s="14" t="s">
        <v>31</v>
      </c>
      <c r="C5" s="14"/>
      <c r="D5" s="14">
        <v>4</v>
      </c>
      <c r="E5" s="1"/>
    </row>
    <row r="6" spans="2:5" ht="12.75">
      <c r="B6" s="14" t="s">
        <v>32</v>
      </c>
      <c r="C6" s="14"/>
      <c r="D6" s="14">
        <v>6</v>
      </c>
      <c r="E6" s="1"/>
    </row>
    <row r="8" spans="2:8" ht="12.75">
      <c r="B8" s="14" t="s">
        <v>33</v>
      </c>
      <c r="C8" s="14" t="s">
        <v>34</v>
      </c>
      <c r="D8" s="14" t="s">
        <v>35</v>
      </c>
      <c r="E8" s="14" t="s">
        <v>36</v>
      </c>
      <c r="F8" s="14" t="s">
        <v>37</v>
      </c>
      <c r="G8" s="14" t="s">
        <v>38</v>
      </c>
      <c r="H8" s="22"/>
    </row>
    <row r="9" spans="2:8" ht="12.75">
      <c r="B9" s="14" t="s">
        <v>39</v>
      </c>
      <c r="C9" s="23">
        <f>D3</f>
        <v>1000000</v>
      </c>
      <c r="D9" s="24">
        <f>D10</f>
        <v>0.00765</v>
      </c>
      <c r="E9" s="23">
        <f>C9*D9</f>
        <v>7650</v>
      </c>
      <c r="F9" s="14">
        <v>0</v>
      </c>
      <c r="G9" s="23">
        <f>E9</f>
        <v>7650</v>
      </c>
      <c r="H9" s="25">
        <v>41455</v>
      </c>
    </row>
    <row r="10" spans="2:8" ht="12.75">
      <c r="B10" s="14" t="s">
        <v>39</v>
      </c>
      <c r="C10" s="23">
        <f>C9</f>
        <v>1000000</v>
      </c>
      <c r="D10" s="24">
        <f>D11</f>
        <v>0.00765</v>
      </c>
      <c r="E10" s="23">
        <f>C10*D10</f>
        <v>7650</v>
      </c>
      <c r="F10" s="14">
        <v>0</v>
      </c>
      <c r="G10" s="23">
        <f>E10</f>
        <v>7650</v>
      </c>
      <c r="H10" s="25">
        <v>406881</v>
      </c>
    </row>
    <row r="11" spans="2:8" ht="12.75">
      <c r="B11" s="14" t="s">
        <v>39</v>
      </c>
      <c r="C11" s="23">
        <f>C10</f>
        <v>1000000</v>
      </c>
      <c r="D11" s="24">
        <f>D12</f>
        <v>0.00765</v>
      </c>
      <c r="E11" s="23">
        <f>C11*D11</f>
        <v>7650</v>
      </c>
      <c r="F11" s="14">
        <v>0</v>
      </c>
      <c r="G11" s="23">
        <f>E11</f>
        <v>7650</v>
      </c>
      <c r="H11" s="25">
        <v>41820</v>
      </c>
    </row>
    <row r="12" spans="2:8" ht="12.75">
      <c r="B12" s="14" t="s">
        <v>39</v>
      </c>
      <c r="C12" s="23">
        <f>C11</f>
        <v>1000000</v>
      </c>
      <c r="D12" s="24">
        <f>D13</f>
        <v>0.00765</v>
      </c>
      <c r="E12" s="23">
        <f>C12*D12</f>
        <v>7650</v>
      </c>
      <c r="F12" s="14">
        <v>0</v>
      </c>
      <c r="G12" s="23">
        <f>E12</f>
        <v>7650</v>
      </c>
      <c r="H12" s="25">
        <v>407246</v>
      </c>
    </row>
    <row r="13" spans="2:8" ht="12.75">
      <c r="B13" s="14" t="s">
        <v>39</v>
      </c>
      <c r="C13" s="23">
        <f>C12</f>
        <v>1000000</v>
      </c>
      <c r="D13" s="24">
        <f>D4/2</f>
        <v>0.00765</v>
      </c>
      <c r="E13" s="23">
        <f>C13*D13</f>
        <v>7650</v>
      </c>
      <c r="F13" s="14">
        <v>0</v>
      </c>
      <c r="G13" s="23">
        <f>E13+F13</f>
        <v>7650</v>
      </c>
      <c r="H13" s="25">
        <v>42185</v>
      </c>
    </row>
    <row r="14" spans="2:8" ht="12.75">
      <c r="B14" s="14" t="s">
        <v>39</v>
      </c>
      <c r="C14" s="23">
        <f>C13</f>
        <v>1000000</v>
      </c>
      <c r="D14" s="24">
        <f>D13</f>
        <v>0.00765</v>
      </c>
      <c r="E14" s="23">
        <f>C14*D14</f>
        <v>7650</v>
      </c>
      <c r="F14" s="14">
        <v>0</v>
      </c>
      <c r="G14" s="23">
        <f>E14+F14</f>
        <v>7650</v>
      </c>
      <c r="H14" s="25">
        <v>407611</v>
      </c>
    </row>
    <row r="15" spans="2:8" ht="12.75">
      <c r="B15" s="14">
        <v>1</v>
      </c>
      <c r="C15" s="26">
        <f>D3</f>
        <v>1000000</v>
      </c>
      <c r="D15" s="24">
        <f>D14</f>
        <v>0.00765</v>
      </c>
      <c r="E15" s="23">
        <f>C15*D15</f>
        <v>7650</v>
      </c>
      <c r="F15" s="23">
        <f>$D$3/$D$5</f>
        <v>250000</v>
      </c>
      <c r="G15" s="23">
        <f>E15+F15</f>
        <v>257650</v>
      </c>
      <c r="H15" s="25">
        <v>42551</v>
      </c>
    </row>
    <row r="16" spans="2:8" ht="12.75">
      <c r="B16" s="14">
        <v>2</v>
      </c>
      <c r="C16" s="26">
        <f>C15-F15</f>
        <v>750000</v>
      </c>
      <c r="D16" s="24">
        <f>D15</f>
        <v>0.00765</v>
      </c>
      <c r="E16" s="23">
        <f>C16*D16</f>
        <v>5737.5</v>
      </c>
      <c r="F16" s="23">
        <f>$D$3/$D$5</f>
        <v>250000</v>
      </c>
      <c r="G16" s="23">
        <f>E16+F16</f>
        <v>255737.5</v>
      </c>
      <c r="H16" s="25">
        <v>407977</v>
      </c>
    </row>
    <row r="17" spans="2:8" ht="12.75">
      <c r="B17" s="14">
        <v>3</v>
      </c>
      <c r="C17" s="26">
        <f>C16-F16</f>
        <v>500000</v>
      </c>
      <c r="D17" s="24">
        <f>D16</f>
        <v>0.00765</v>
      </c>
      <c r="E17" s="23">
        <f>C17*D17</f>
        <v>3825</v>
      </c>
      <c r="F17" s="23">
        <f>$D$3/$D$5</f>
        <v>250000</v>
      </c>
      <c r="G17" s="23">
        <f>E17+F17</f>
        <v>253825</v>
      </c>
      <c r="H17" s="25">
        <v>42916</v>
      </c>
    </row>
    <row r="18" spans="2:8" ht="12.75">
      <c r="B18" s="14">
        <v>4</v>
      </c>
      <c r="C18" s="26">
        <f>C17-F17</f>
        <v>250000</v>
      </c>
      <c r="D18" s="24">
        <f>D17</f>
        <v>0.00765</v>
      </c>
      <c r="E18" s="23">
        <f>C18*D18</f>
        <v>1912.5</v>
      </c>
      <c r="F18" s="23">
        <f>$D$3/$D$5</f>
        <v>250000</v>
      </c>
      <c r="G18" s="23">
        <f>E18+F18</f>
        <v>251912.5</v>
      </c>
      <c r="H18" s="25">
        <v>43100</v>
      </c>
    </row>
    <row r="19" spans="2:5" ht="12.75">
      <c r="B19" t="s">
        <v>40</v>
      </c>
      <c r="C19" s="27"/>
      <c r="E19" s="28">
        <f>SUM(E9:E18)</f>
        <v>65025</v>
      </c>
    </row>
    <row r="21" ht="12.75">
      <c r="E21" s="29"/>
    </row>
    <row r="22" spans="1:6" ht="12.75">
      <c r="A22" t="s">
        <v>2</v>
      </c>
      <c r="B22" t="s">
        <v>41</v>
      </c>
      <c r="E22" s="30">
        <f>NPV($D$9,E9:E18)</f>
        <v>62690.031747532965</v>
      </c>
      <c r="F22" s="1" t="s">
        <v>42</v>
      </c>
    </row>
    <row r="24" spans="1:5" ht="12.75">
      <c r="A24" t="s">
        <v>43</v>
      </c>
      <c r="E24" s="31">
        <f>E22/C13</f>
        <v>0.06269003174753296</v>
      </c>
    </row>
    <row r="27" ht="12.75">
      <c r="A27" s="1" t="s">
        <v>44</v>
      </c>
    </row>
    <row r="28" ht="12.75">
      <c r="A28" t="s">
        <v>26</v>
      </c>
    </row>
    <row r="29" spans="2:8" ht="12.75">
      <c r="B29" s="14" t="s">
        <v>33</v>
      </c>
      <c r="C29" s="14" t="s">
        <v>34</v>
      </c>
      <c r="D29" s="14" t="s">
        <v>35</v>
      </c>
      <c r="E29" s="14" t="s">
        <v>36</v>
      </c>
      <c r="F29" s="14" t="s">
        <v>37</v>
      </c>
      <c r="G29" s="14" t="s">
        <v>38</v>
      </c>
      <c r="H29" s="22"/>
    </row>
    <row r="30" spans="2:8" ht="12.75">
      <c r="B30" s="14" t="s">
        <v>39</v>
      </c>
      <c r="C30" s="23">
        <f>D3</f>
        <v>1000000</v>
      </c>
      <c r="D30" s="24">
        <f>D9</f>
        <v>0.00765</v>
      </c>
      <c r="E30" s="23">
        <f>C30*D30</f>
        <v>7650</v>
      </c>
      <c r="F30" s="14">
        <v>0</v>
      </c>
      <c r="G30" s="23">
        <f>E30</f>
        <v>7650</v>
      </c>
      <c r="H30" s="25">
        <v>41820</v>
      </c>
    </row>
    <row r="31" spans="2:8" ht="12.75">
      <c r="B31" s="14" t="s">
        <v>39</v>
      </c>
      <c r="C31" s="23">
        <f>C30</f>
        <v>1000000</v>
      </c>
      <c r="D31" s="24">
        <f>D30</f>
        <v>0.00765</v>
      </c>
      <c r="E31" s="23">
        <f>C31*D31</f>
        <v>7650</v>
      </c>
      <c r="F31" s="14">
        <v>0</v>
      </c>
      <c r="G31" s="23">
        <f>E31</f>
        <v>7650</v>
      </c>
      <c r="H31" s="25">
        <v>407246</v>
      </c>
    </row>
    <row r="32" spans="2:8" ht="12.75">
      <c r="B32" s="14" t="s">
        <v>39</v>
      </c>
      <c r="C32" s="23">
        <f>C31</f>
        <v>1000000</v>
      </c>
      <c r="D32" s="24">
        <f>D31</f>
        <v>0.00765</v>
      </c>
      <c r="E32" s="23">
        <f>C32*D32</f>
        <v>7650</v>
      </c>
      <c r="F32" s="14">
        <v>0</v>
      </c>
      <c r="G32" s="23">
        <f>E32</f>
        <v>7650</v>
      </c>
      <c r="H32" s="25">
        <v>42185</v>
      </c>
    </row>
    <row r="33" spans="2:8" ht="12.75">
      <c r="B33" s="14" t="s">
        <v>39</v>
      </c>
      <c r="C33" s="23">
        <f>C32</f>
        <v>1000000</v>
      </c>
      <c r="D33" s="24">
        <f>D32</f>
        <v>0.00765</v>
      </c>
      <c r="E33" s="23">
        <f>C33*D33</f>
        <v>7650</v>
      </c>
      <c r="F33" s="14">
        <v>0</v>
      </c>
      <c r="G33" s="23">
        <f>E33</f>
        <v>7650</v>
      </c>
      <c r="H33" s="25">
        <v>407611</v>
      </c>
    </row>
    <row r="34" spans="2:8" ht="12.75">
      <c r="B34" s="14">
        <v>1</v>
      </c>
      <c r="C34" s="23">
        <f>D3</f>
        <v>1000000</v>
      </c>
      <c r="D34" s="24">
        <f>D33</f>
        <v>0.00765</v>
      </c>
      <c r="E34" s="23">
        <f>C34*D34</f>
        <v>7650</v>
      </c>
      <c r="F34" s="23">
        <f>C34/6</f>
        <v>166666.66666666666</v>
      </c>
      <c r="G34" s="23">
        <f>E34+F34</f>
        <v>174316.66666666666</v>
      </c>
      <c r="H34" s="25">
        <v>42551</v>
      </c>
    </row>
    <row r="35" spans="2:8" ht="12.75">
      <c r="B35" s="14">
        <v>2</v>
      </c>
      <c r="C35" s="23">
        <f>C34-F34</f>
        <v>833333.3333333334</v>
      </c>
      <c r="D35" s="24">
        <f>D34</f>
        <v>0.00765</v>
      </c>
      <c r="E35" s="23">
        <f>C35*D35</f>
        <v>6375</v>
      </c>
      <c r="F35" s="23">
        <f>F34</f>
        <v>166666.66666666666</v>
      </c>
      <c r="G35" s="23">
        <f>E35+F35</f>
        <v>173041.66666666666</v>
      </c>
      <c r="H35" s="25">
        <v>407977</v>
      </c>
    </row>
    <row r="36" spans="2:8" ht="12.75">
      <c r="B36" s="14">
        <v>3</v>
      </c>
      <c r="C36" s="26">
        <f>C35-F35</f>
        <v>666666.6666666667</v>
      </c>
      <c r="D36" s="24">
        <f>D35</f>
        <v>0.00765</v>
      </c>
      <c r="E36" s="23">
        <f>C36*D36</f>
        <v>5100</v>
      </c>
      <c r="F36" s="23">
        <f>F35</f>
        <v>166666.66666666666</v>
      </c>
      <c r="G36" s="23">
        <f>E36+F36</f>
        <v>171766.66666666666</v>
      </c>
      <c r="H36" s="25">
        <v>42916</v>
      </c>
    </row>
    <row r="37" spans="2:8" ht="12.75">
      <c r="B37" s="14">
        <v>4</v>
      </c>
      <c r="C37" s="26">
        <f>C36-F36</f>
        <v>500000.0000000001</v>
      </c>
      <c r="D37" s="24">
        <f>D36</f>
        <v>0.00765</v>
      </c>
      <c r="E37" s="23">
        <f>C37*D37</f>
        <v>3825.000000000001</v>
      </c>
      <c r="F37" s="23">
        <f>F36</f>
        <v>166666.66666666666</v>
      </c>
      <c r="G37" s="23">
        <f>E37+F37</f>
        <v>170491.66666666666</v>
      </c>
      <c r="H37" s="25">
        <v>408342</v>
      </c>
    </row>
    <row r="38" spans="2:8" ht="12.75">
      <c r="B38" s="14">
        <v>5</v>
      </c>
      <c r="C38" s="26">
        <f>C37-F37</f>
        <v>333333.3333333335</v>
      </c>
      <c r="D38" s="24">
        <f>D37</f>
        <v>0.00765</v>
      </c>
      <c r="E38" s="23">
        <f>C38*D38</f>
        <v>2550.000000000001</v>
      </c>
      <c r="F38" s="23">
        <f>F37</f>
        <v>166666.66666666666</v>
      </c>
      <c r="G38" s="23">
        <f>E38+F38</f>
        <v>169216.66666666666</v>
      </c>
      <c r="H38" s="25">
        <v>43281</v>
      </c>
    </row>
    <row r="39" spans="2:8" ht="12.75">
      <c r="B39" s="14">
        <v>6</v>
      </c>
      <c r="C39" s="26">
        <f>C38-F38</f>
        <v>166666.66666666683</v>
      </c>
      <c r="D39" s="24">
        <f>D38</f>
        <v>0.00765</v>
      </c>
      <c r="E39" s="23">
        <f>C39*D39</f>
        <v>1275.0000000000011</v>
      </c>
      <c r="F39" s="23">
        <f>F38</f>
        <v>166666.66666666666</v>
      </c>
      <c r="G39" s="23">
        <f>E39+F39</f>
        <v>167941.66666666666</v>
      </c>
      <c r="H39" s="25">
        <v>43465</v>
      </c>
    </row>
    <row r="40" spans="2:7" ht="12.75">
      <c r="B40" t="s">
        <v>40</v>
      </c>
      <c r="C40" s="27"/>
      <c r="E40" s="28">
        <f>SUM(E30:E39)</f>
        <v>57375</v>
      </c>
      <c r="F40" s="32"/>
      <c r="G40" s="32"/>
    </row>
    <row r="42" spans="1:6" ht="12.75">
      <c r="A42" t="s">
        <v>3</v>
      </c>
      <c r="B42" t="s">
        <v>41</v>
      </c>
      <c r="E42" s="30">
        <f>NPV($D$9,E30:E39)</f>
        <v>55473.89932036346</v>
      </c>
      <c r="F42" s="1" t="s">
        <v>45</v>
      </c>
    </row>
    <row r="44" spans="1:5" ht="12.75">
      <c r="A44" t="s">
        <v>46</v>
      </c>
      <c r="E44" s="33">
        <f>E42/C31</f>
        <v>0.05547389932036346</v>
      </c>
    </row>
    <row r="45" spans="1:9" ht="12.75">
      <c r="A45" s="34"/>
      <c r="B45" s="34"/>
      <c r="C45" s="34"/>
      <c r="D45" s="34"/>
      <c r="E45" s="34"/>
      <c r="F45" s="34"/>
      <c r="G45" s="34"/>
      <c r="H45" s="34"/>
      <c r="I45" s="34"/>
    </row>
    <row r="46" spans="1:6" ht="12.75">
      <c r="A46" t="s">
        <v>4</v>
      </c>
      <c r="B46" t="s">
        <v>41</v>
      </c>
      <c r="E46" s="35">
        <f>NPV($D$9,E9:E15)</f>
        <v>51948.26925502926</v>
      </c>
      <c r="F46" s="1" t="s">
        <v>47</v>
      </c>
    </row>
    <row r="48" spans="2:5" ht="12.75">
      <c r="B48" t="s">
        <v>48</v>
      </c>
      <c r="E48" s="36">
        <f>E46/D3</f>
        <v>0.05194826925502926</v>
      </c>
    </row>
    <row r="50" spans="1:6" ht="12.75">
      <c r="A50" t="s">
        <v>5</v>
      </c>
      <c r="B50" t="s">
        <v>41</v>
      </c>
      <c r="E50" s="30">
        <f>NPV($D$9,E30:E34)</f>
        <v>37387.59541721868</v>
      </c>
      <c r="F50" s="1" t="s">
        <v>49</v>
      </c>
    </row>
    <row r="52" spans="2:5" ht="12.75">
      <c r="B52" t="s">
        <v>50</v>
      </c>
      <c r="E52" s="37">
        <f>E50/D3</f>
        <v>0.037387595417218686</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stocco</dc:creator>
  <cp:keywords/>
  <dc:description/>
  <cp:lastModifiedBy>Donato Pulacchini</cp:lastModifiedBy>
  <cp:lastPrinted>2015-05-12T08:08:33Z</cp:lastPrinted>
  <dcterms:created xsi:type="dcterms:W3CDTF">2013-10-22T15:57:59Z</dcterms:created>
  <dcterms:modified xsi:type="dcterms:W3CDTF">2016-05-10T10:40:04Z</dcterms:modified>
  <cp:category/>
  <cp:version/>
  <cp:contentType/>
  <cp:contentStatus/>
</cp:coreProperties>
</file>